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 1" sheetId="1" r:id="rId1"/>
    <sheet name="Прил2" sheetId="6" r:id="rId2"/>
    <sheet name="Прил 3" sheetId="5" r:id="rId3"/>
    <sheet name="обр1" sheetId="7" r:id="rId4"/>
    <sheet name="(обр 2 прил)" sheetId="2" r:id="rId5"/>
    <sheet name="обр3" sheetId="3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40" i="1" l="1"/>
  <c r="J37" i="6"/>
  <c r="X39" i="1"/>
  <c r="J31" i="6"/>
  <c r="X33" i="1"/>
  <c r="J29" i="6"/>
  <c r="X31" i="1"/>
  <c r="X30" i="1"/>
  <c r="X29" i="1"/>
  <c r="X28" i="1"/>
  <c r="X27" i="1"/>
  <c r="Z40" i="1" l="1"/>
  <c r="Y40" i="1"/>
  <c r="Z39" i="1"/>
  <c r="Y39" i="1"/>
  <c r="Z33" i="1"/>
  <c r="Y33" i="1"/>
  <c r="Z31" i="1"/>
  <c r="Y31" i="1"/>
  <c r="Z30" i="1"/>
  <c r="Y30" i="1"/>
  <c r="Z29" i="1"/>
  <c r="Y29" i="1"/>
  <c r="Z27" i="1"/>
  <c r="Y27" i="1"/>
  <c r="AE10" i="1" l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32" i="1"/>
  <c r="AE34" i="1"/>
  <c r="AE35" i="1"/>
  <c r="AE36" i="1"/>
  <c r="AE37" i="1"/>
  <c r="AE39" i="1"/>
  <c r="AE41" i="1"/>
  <c r="AE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30" i="1"/>
  <c r="AF32" i="1"/>
  <c r="AF34" i="1"/>
  <c r="AF35" i="1"/>
  <c r="AF36" i="1"/>
  <c r="AF37" i="1"/>
  <c r="AF41" i="1"/>
  <c r="AF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9" i="1"/>
  <c r="AD31" i="1"/>
  <c r="AD32" i="1"/>
  <c r="AD33" i="1"/>
  <c r="AD34" i="1"/>
  <c r="AD35" i="1"/>
  <c r="AD36" i="1"/>
  <c r="AD37" i="1"/>
  <c r="AD41" i="1"/>
  <c r="AD9" i="1"/>
  <c r="AF39" i="1"/>
  <c r="AF33" i="1"/>
  <c r="AF31" i="1"/>
  <c r="AF29" i="1"/>
  <c r="AE33" i="1"/>
  <c r="AE31" i="1"/>
  <c r="AE30" i="1"/>
  <c r="AD30" i="1"/>
  <c r="AD28" i="1"/>
  <c r="AE29" i="1"/>
  <c r="AF40" i="1"/>
  <c r="AF38" i="1"/>
  <c r="AF27" i="1"/>
  <c r="AE38" i="1"/>
  <c r="AE40" i="1"/>
  <c r="AD39" i="1"/>
  <c r="AD40" i="1"/>
  <c r="AD38" i="1"/>
  <c r="AD27" i="1"/>
  <c r="Z28" i="1" l="1"/>
  <c r="AF28" i="1" s="1"/>
  <c r="J26" i="6"/>
  <c r="Y28" i="1"/>
  <c r="AE28" i="1" s="1"/>
</calcChain>
</file>

<file path=xl/sharedStrings.xml><?xml version="1.0" encoding="utf-8"?>
<sst xmlns="http://schemas.openxmlformats.org/spreadsheetml/2006/main" count="396" uniqueCount="151">
  <si>
    <t>Приложение N 1</t>
  </si>
  <si>
    <t>муниципальных образований</t>
  </si>
  <si>
    <t>Образец</t>
  </si>
  <si>
    <t>Уголь</t>
  </si>
  <si>
    <t>Сырая нефть</t>
  </si>
  <si>
    <t>Нефтепродукты</t>
  </si>
  <si>
    <t>Природный газ</t>
  </si>
  <si>
    <t>Прочее твердое топливо</t>
  </si>
  <si>
    <t>Гидроэнергия и НВИЭ</t>
  </si>
  <si>
    <t>Атомная энергия</t>
  </si>
  <si>
    <t>Электрическая энергия</t>
  </si>
  <si>
    <t>Тепловая энергия</t>
  </si>
  <si>
    <t>Всего</t>
  </si>
  <si>
    <t>Производство энергетических ресурсов</t>
  </si>
  <si>
    <t>Ввоз</t>
  </si>
  <si>
    <t>Е21</t>
  </si>
  <si>
    <t>Вывоз</t>
  </si>
  <si>
    <t>Изменение запасов</t>
  </si>
  <si>
    <t>Е41</t>
  </si>
  <si>
    <t>Потребление первичной энергии</t>
  </si>
  <si>
    <t>Е51</t>
  </si>
  <si>
    <t>Статистическое расхождение</t>
  </si>
  <si>
    <t>Е61</t>
  </si>
  <si>
    <t>Производство электрической энергии</t>
  </si>
  <si>
    <t>-Е71</t>
  </si>
  <si>
    <t>Производство тепловой энергии</t>
  </si>
  <si>
    <t>-Е81</t>
  </si>
  <si>
    <t>Теплоэлектростанции</t>
  </si>
  <si>
    <t>-Е811</t>
  </si>
  <si>
    <t>Котельные</t>
  </si>
  <si>
    <t>-Е812</t>
  </si>
  <si>
    <t>Электрокотельные и теплоутилизационные установки</t>
  </si>
  <si>
    <t>Преобразование топлива</t>
  </si>
  <si>
    <t>-Е91</t>
  </si>
  <si>
    <t>Переработка нефти</t>
  </si>
  <si>
    <t>-Е911</t>
  </si>
  <si>
    <t>Переработка газа</t>
  </si>
  <si>
    <t>-Е912</t>
  </si>
  <si>
    <t>Обогащение угля</t>
  </si>
  <si>
    <t>-Е913</t>
  </si>
  <si>
    <t>Собственные нужды</t>
  </si>
  <si>
    <t>-Е101</t>
  </si>
  <si>
    <t>Потери при передаче</t>
  </si>
  <si>
    <t>-Е111</t>
  </si>
  <si>
    <t>Конечное потребление энергетических ресурсов</t>
  </si>
  <si>
    <t>Е121</t>
  </si>
  <si>
    <t>Сельское хозяйство, рыболовство и рыбоводство</t>
  </si>
  <si>
    <t>Е131</t>
  </si>
  <si>
    <t>Промышленность</t>
  </si>
  <si>
    <t>Е141</t>
  </si>
  <si>
    <t>Продукт 1</t>
  </si>
  <si>
    <t>Е1411</t>
  </si>
  <si>
    <t>...</t>
  </si>
  <si>
    <t>Продукт n</t>
  </si>
  <si>
    <t>14.n</t>
  </si>
  <si>
    <t>Е141n</t>
  </si>
  <si>
    <t>Прочая промышленность</t>
  </si>
  <si>
    <t>Е141(n+1)</t>
  </si>
  <si>
    <t>Строительство</t>
  </si>
  <si>
    <t>Е151</t>
  </si>
  <si>
    <t>Транспорт и связь</t>
  </si>
  <si>
    <t>Е161</t>
  </si>
  <si>
    <t>Железнодорожный</t>
  </si>
  <si>
    <t>Е1611</t>
  </si>
  <si>
    <t>Трубопроводный</t>
  </si>
  <si>
    <t>Е1612</t>
  </si>
  <si>
    <t>Автомобильный</t>
  </si>
  <si>
    <t>Е1613</t>
  </si>
  <si>
    <t>Прочий</t>
  </si>
  <si>
    <t>Е1614</t>
  </si>
  <si>
    <t>Сфера услуг</t>
  </si>
  <si>
    <t>Население</t>
  </si>
  <si>
    <t>Е181</t>
  </si>
  <si>
    <t>Использование топливно-энергетических ресурсов в качестве сырья и на нетопливные нужды</t>
  </si>
  <si>
    <t>Е191</t>
  </si>
  <si>
    <t>8.1</t>
  </si>
  <si>
    <t>8.2</t>
  </si>
  <si>
    <t>8.3</t>
  </si>
  <si>
    <t>9.1</t>
  </si>
  <si>
    <t>9.2</t>
  </si>
  <si>
    <t>9.3</t>
  </si>
  <si>
    <t>14.1</t>
  </si>
  <si>
    <t>16.1</t>
  </si>
  <si>
    <t>16.2</t>
  </si>
  <si>
    <t>16.3</t>
  </si>
  <si>
    <t>16.4</t>
  </si>
  <si>
    <t>Приложение N 2</t>
  </si>
  <si>
    <t>к Порядку составления топливно</t>
  </si>
  <si>
    <t>-энергетических балансов субъектов</t>
  </si>
  <si>
    <t>Российской Федерации,</t>
  </si>
  <si>
    <t>Строки топливно-энергетического баланса</t>
  </si>
  <si>
    <t>Номер строк баланса</t>
  </si>
  <si>
    <t>Вид энергетического ресурса</t>
  </si>
  <si>
    <t>Е11</t>
  </si>
  <si>
    <t>-Е31</t>
  </si>
  <si>
    <t>Электрокотельные и тепло-утилизационные установки</t>
  </si>
  <si>
    <t>Е201</t>
  </si>
  <si>
    <t>Однопродуктовый баланс энергетических ресурсов</t>
  </si>
  <si>
    <t>Приложение N 3</t>
  </si>
  <si>
    <t>Коэффициенты пересчета топлива и энергии в условное топливо</t>
  </si>
  <si>
    <t>Виды топливно-энергетических ресурсов</t>
  </si>
  <si>
    <t>Единицы измерения</t>
  </si>
  <si>
    <t>Коэффициенты пересчета в условное топливо</t>
  </si>
  <si>
    <t>Уголь каменный</t>
  </si>
  <si>
    <t>тонн</t>
  </si>
  <si>
    <t>Уголь бурый</t>
  </si>
  <si>
    <t>Рядовой уголь месторождений:</t>
  </si>
  <si>
    <t>Уголь донецкий</t>
  </si>
  <si>
    <t>Уголь кузнецкий</t>
  </si>
  <si>
    <t>Уголь карагандинский</t>
  </si>
  <si>
    <t>Уголь подмосковный</t>
  </si>
  <si>
    <t>Уголь воркутинский</t>
  </si>
  <si>
    <t>Уголь интинский</t>
  </si>
  <si>
    <t>Уголь челябинский</t>
  </si>
  <si>
    <t>Уголь свердловский</t>
  </si>
  <si>
    <t>Уголь башкирский</t>
  </si>
  <si>
    <t>Уголь нерюнгринский</t>
  </si>
  <si>
    <t>Уголь якутский</t>
  </si>
  <si>
    <t>Уголь черемховский</t>
  </si>
  <si>
    <t>Уголь хакасский</t>
  </si>
  <si>
    <t>Уголь канско-ачинский</t>
  </si>
  <si>
    <t>Уголь тувинский</t>
  </si>
  <si>
    <t>Уголь магаданский</t>
  </si>
  <si>
    <t>Уголь экибастузский</t>
  </si>
  <si>
    <t>Сланцы горючие</t>
  </si>
  <si>
    <t>Торф топливный</t>
  </si>
  <si>
    <t>Дрова для отопления</t>
  </si>
  <si>
    <t>кубический метр</t>
  </si>
  <si>
    <t>к Постановлению МР "Кизилюртовский район"</t>
  </si>
  <si>
    <t>Наименование показателей</t>
  </si>
  <si>
    <t>2020 (план)</t>
  </si>
  <si>
    <t>2</t>
  </si>
  <si>
    <t>обрабатывающие пр-ва</t>
  </si>
  <si>
    <t>Промышленность,в т.ч.</t>
  </si>
  <si>
    <t>добыча полезных ископаемых</t>
  </si>
  <si>
    <t>14.2</t>
  </si>
  <si>
    <t>производсто и распределение электроэнергии,газа и воды</t>
  </si>
  <si>
    <t>14.3</t>
  </si>
  <si>
    <t>т.у.т.</t>
  </si>
  <si>
    <t>тыс.м3</t>
  </si>
  <si>
    <t>м3</t>
  </si>
  <si>
    <t>тыс.кВт</t>
  </si>
  <si>
    <t>Гкал</t>
  </si>
  <si>
    <t>тыс.кВт.ч</t>
  </si>
  <si>
    <t>0,3445</t>
  </si>
  <si>
    <t xml:space="preserve">Топливно-энергетический баланс МР "Кизилюртовский район" </t>
  </si>
  <si>
    <t xml:space="preserve">                                                                                                                                                   от ________________№___________________</t>
  </si>
  <si>
    <t>Единица измерения</t>
  </si>
  <si>
    <t>2021 (план)</t>
  </si>
  <si>
    <t>Топливно-энергетический баланс МР "Кизилюртовский район" на 2019 год и плановый период до 2021 года.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</si>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</sst>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sz val="12"/>
      <color rgb="FF464C55"/>
      <name val="Times New Roman"/>
      <family val="1"/>
      <charset val="204"/>
    </font>
    <font>
      <b/>
      <sz val="12"/>
      <color rgb="FF22272F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b/>
      <sz val="15"/>
      <color rgb="FF22272F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1"/>
      <color theme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22272F"/>
      <name val="Times New Roman"/>
      <family val="1"/>
      <charset val="204"/>
    </font>
    <font>
      <sz val="11"/>
      <color rgb="FF464C55"/>
      <name val="Times New Roman"/>
      <family val="1"/>
      <charset val="204"/>
    </font>
    <font>
      <sz val="14"/>
      <color rgb="FF22272F"/>
      <name val="Times New Roman"/>
      <family val="1"/>
      <charset val="204"/>
    </font>
    <font>
      <sz val="14"/>
      <color rgb="FF464C55"/>
      <name val="Times New Roman"/>
      <family val="1"/>
      <charset val="204"/>
    </font>
    <font>
      <b/>
      <sz val="16"/>
      <color rgb="FF22272F"/>
      <name val="Times New Roman"/>
      <family val="1"/>
      <charset val="204"/>
    </font>
    <font>
      <b/>
      <sz val="20"/>
      <color rgb="FF22272F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87">
    <xf numFmtId="0" fontId="0" fillId="0" borderId="0" xfId="0"/>
    <xf numFmtId="0" fontId="3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vertical="top" wrapText="1"/>
    </xf>
    <xf numFmtId="49" fontId="0" fillId="0" borderId="0" xfId="0" applyNumberFormat="1"/>
    <xf numFmtId="0" fontId="3" fillId="0" borderId="0" xfId="0" applyFont="1" applyAlignment="1">
      <alignment vertical="top"/>
    </xf>
    <xf numFmtId="0" fontId="8" fillId="0" borderId="0" xfId="0" applyFont="1" applyAlignment="1">
      <alignment vertical="top"/>
    </xf>
    <xf numFmtId="49" fontId="8" fillId="0" borderId="0" xfId="0" applyNumberFormat="1" applyFont="1" applyAlignment="1">
      <alignment vertical="top"/>
    </xf>
    <xf numFmtId="0" fontId="3" fillId="0" borderId="0" xfId="0" applyFont="1" applyAlignment="1">
      <alignment horizontal="right" vertical="top"/>
    </xf>
    <xf numFmtId="0" fontId="8" fillId="0" borderId="0" xfId="0" applyFont="1" applyAlignment="1">
      <alignment horizontal="right" vertical="top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right" vertical="top"/>
    </xf>
    <xf numFmtId="0" fontId="0" fillId="0" borderId="0" xfId="0" applyAlignment="1">
      <alignment horizontal="right" vertical="top"/>
    </xf>
    <xf numFmtId="49" fontId="3" fillId="0" borderId="0" xfId="0" applyNumberFormat="1" applyFont="1" applyAlignment="1">
      <alignment horizontal="right" vertical="top" wrapText="1"/>
    </xf>
    <xf numFmtId="49" fontId="8" fillId="0" borderId="0" xfId="0" applyNumberFormat="1" applyFont="1" applyAlignment="1">
      <alignment horizontal="right" vertical="top" wrapText="1"/>
    </xf>
    <xf numFmtId="49" fontId="3" fillId="0" borderId="0" xfId="0" applyNumberFormat="1" applyFont="1" applyAlignment="1">
      <alignment vertical="top" wrapText="1"/>
    </xf>
    <xf numFmtId="49" fontId="8" fillId="0" borderId="0" xfId="0" applyNumberFormat="1" applyFont="1" applyAlignment="1">
      <alignment vertical="top" wrapText="1"/>
    </xf>
    <xf numFmtId="49" fontId="1" fillId="2" borderId="1" xfId="0" applyNumberFormat="1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vertical="top" wrapText="1"/>
    </xf>
    <xf numFmtId="164" fontId="3" fillId="3" borderId="1" xfId="0" applyNumberFormat="1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center" vertical="center" wrapText="1"/>
    </xf>
    <xf numFmtId="164" fontId="0" fillId="0" borderId="0" xfId="0" applyNumberFormat="1"/>
    <xf numFmtId="0" fontId="9" fillId="0" borderId="0" xfId="0" applyFont="1" applyAlignment="1">
      <alignment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vertical="center" wrapText="1"/>
    </xf>
    <xf numFmtId="0" fontId="6" fillId="2" borderId="9" xfId="1" applyFill="1" applyBorder="1" applyAlignment="1">
      <alignment vertical="center" wrapText="1"/>
    </xf>
    <xf numFmtId="16" fontId="5" fillId="2" borderId="9" xfId="0" applyNumberFormat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11" fillId="2" borderId="1" xfId="0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top" wrapText="1"/>
    </xf>
    <xf numFmtId="49" fontId="11" fillId="2" borderId="1" xfId="0" applyNumberFormat="1" applyFont="1" applyFill="1" applyBorder="1" applyAlignment="1">
      <alignment vertical="top" wrapText="1"/>
    </xf>
    <xf numFmtId="0" fontId="12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vertical="center" wrapText="1"/>
    </xf>
    <xf numFmtId="164" fontId="11" fillId="2" borderId="1" xfId="0" applyNumberFormat="1" applyFont="1" applyFill="1" applyBorder="1" applyAlignment="1">
      <alignment vertical="center" wrapText="1"/>
    </xf>
    <xf numFmtId="164" fontId="11" fillId="3" borderId="1" xfId="0" applyNumberFormat="1" applyFont="1" applyFill="1" applyBorder="1" applyAlignment="1">
      <alignment vertical="center" wrapText="1"/>
    </xf>
    <xf numFmtId="164" fontId="11" fillId="3" borderId="1" xfId="0" applyNumberFormat="1" applyFont="1" applyFill="1" applyBorder="1" applyAlignment="1">
      <alignment vertical="top" wrapText="1"/>
    </xf>
    <xf numFmtId="0" fontId="11" fillId="3" borderId="1" xfId="0" applyFont="1" applyFill="1" applyBorder="1" applyAlignment="1">
      <alignment vertical="top" wrapText="1"/>
    </xf>
    <xf numFmtId="164" fontId="11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164" fontId="3" fillId="3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15" fillId="0" borderId="0" xfId="0" applyFont="1" applyAlignment="1">
      <alignment vertical="top" wrapText="1"/>
    </xf>
    <xf numFmtId="0" fontId="13" fillId="0" borderId="0" xfId="0" applyFont="1" applyAlignment="1">
      <alignment horizontal="right" vertical="top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top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7" fillId="0" borderId="0" xfId="1" applyFont="1" applyAlignment="1">
      <alignment horizontal="right" vertical="top"/>
    </xf>
    <xf numFmtId="0" fontId="2" fillId="2" borderId="0" xfId="0" applyFont="1" applyFill="1" applyAlignment="1">
      <alignment horizontal="right" vertical="top"/>
    </xf>
    <xf numFmtId="49" fontId="4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horizontal="right" vertical="top" wrapText="1"/>
    </xf>
    <xf numFmtId="49" fontId="7" fillId="0" borderId="0" xfId="1" applyNumberFormat="1" applyFont="1" applyAlignment="1">
      <alignment horizontal="right" vertical="top" wrapText="1"/>
    </xf>
    <xf numFmtId="49" fontId="2" fillId="2" borderId="0" xfId="0" applyNumberFormat="1" applyFont="1" applyFill="1" applyAlignment="1">
      <alignment horizontal="righ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base.garant.ru/70135702/acd3ffa1a7ddf11e99a61ad6e850a232/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base.garant.ru/70135702/acd3ffa1a7ddf11e99a61ad6e850a232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2"/>
  <sheetViews>
    <sheetView tabSelected="1" topLeftCell="A13" zoomScale="80" zoomScaleNormal="80" workbookViewId="0">
      <selection activeCell="K28" sqref="K28"/>
    </sheetView>
  </sheetViews>
  <sheetFormatPr defaultRowHeight="15" x14ac:dyDescent="0.25"/>
  <cols>
    <col min="1" max="1" width="30.140625" style="2" customWidth="1"/>
    <col min="2" max="2" width="7.28515625" style="2" customWidth="1"/>
    <col min="3" max="3" width="6.7109375" style="2" customWidth="1"/>
    <col min="4" max="4" width="10" style="2" customWidth="1"/>
    <col min="5" max="5" width="10.7109375" style="2" customWidth="1"/>
    <col min="6" max="6" width="8.5703125" style="2" customWidth="1"/>
    <col min="7" max="7" width="8.28515625" style="2" customWidth="1"/>
    <col min="8" max="8" width="8.5703125" style="2" customWidth="1"/>
    <col min="9" max="9" width="9.85546875" style="2" customWidth="1"/>
    <col min="10" max="10" width="10" style="2" customWidth="1"/>
    <col min="11" max="11" width="8.28515625" style="2" customWidth="1"/>
    <col min="12" max="12" width="7.85546875" style="2" customWidth="1"/>
    <col min="13" max="13" width="10.7109375" style="2" customWidth="1"/>
    <col min="14" max="14" width="11.28515625" style="2" customWidth="1"/>
    <col min="15" max="15" width="8.5703125" style="2" customWidth="1"/>
    <col min="16" max="16" width="9.5703125" style="2" customWidth="1"/>
    <col min="17" max="17" width="9.140625" style="2" customWidth="1"/>
    <col min="18" max="18" width="7.85546875" style="2" customWidth="1"/>
    <col min="19" max="19" width="9.5703125" style="2" customWidth="1"/>
    <col min="20" max="20" width="11" style="2" customWidth="1"/>
    <col min="21" max="21" width="7.85546875" style="2" customWidth="1"/>
    <col min="22" max="22" width="10.85546875" style="2" customWidth="1"/>
    <col min="23" max="25" width="9.28515625" style="2" customWidth="1"/>
    <col min="26" max="26" width="11" style="2" customWidth="1"/>
    <col min="27" max="27" width="8.7109375" style="2" customWidth="1"/>
    <col min="28" max="28" width="8" style="2" customWidth="1"/>
    <col min="29" max="31" width="9.7109375" style="2" customWidth="1"/>
    <col min="32" max="32" width="10.28515625" style="2" customWidth="1"/>
  </cols>
  <sheetData>
    <row r="1" spans="1:32" ht="20.25" x14ac:dyDescent="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</row>
    <row r="2" spans="1:32" x14ac:dyDescent="0.25">
      <c r="A2" s="1"/>
    </row>
    <row r="3" spans="1:32" ht="25.5" x14ac:dyDescent="0.25">
      <c r="A3" s="69" t="s">
        <v>149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</row>
    <row r="4" spans="1:32" ht="23.25" x14ac:dyDescent="0.25">
      <c r="A4" s="1"/>
      <c r="AF4" s="64" t="s">
        <v>138</v>
      </c>
    </row>
    <row r="5" spans="1:32" ht="112.5" x14ac:dyDescent="0.25">
      <c r="A5" s="47" t="s">
        <v>129</v>
      </c>
      <c r="B5" s="48" t="s">
        <v>91</v>
      </c>
      <c r="C5" s="66" t="s">
        <v>3</v>
      </c>
      <c r="D5" s="67"/>
      <c r="E5" s="67"/>
      <c r="F5" s="66" t="s">
        <v>4</v>
      </c>
      <c r="G5" s="67"/>
      <c r="H5" s="67"/>
      <c r="I5" s="66" t="s">
        <v>5</v>
      </c>
      <c r="J5" s="70"/>
      <c r="K5" s="71"/>
      <c r="L5" s="66" t="s">
        <v>6</v>
      </c>
      <c r="M5" s="67"/>
      <c r="N5" s="67"/>
      <c r="O5" s="66" t="s">
        <v>7</v>
      </c>
      <c r="P5" s="67"/>
      <c r="Q5" s="67"/>
      <c r="R5" s="66" t="s">
        <v>8</v>
      </c>
      <c r="S5" s="67"/>
      <c r="T5" s="67"/>
      <c r="U5" s="66" t="s">
        <v>9</v>
      </c>
      <c r="V5" s="67"/>
      <c r="W5" s="67"/>
      <c r="X5" s="66" t="s">
        <v>10</v>
      </c>
      <c r="Y5" s="67"/>
      <c r="Z5" s="67"/>
      <c r="AA5" s="66" t="s">
        <v>11</v>
      </c>
      <c r="AB5" s="67"/>
      <c r="AC5" s="67"/>
      <c r="AD5" s="66" t="s">
        <v>12</v>
      </c>
      <c r="AE5" s="67"/>
      <c r="AF5" s="68"/>
    </row>
    <row r="6" spans="1:32" ht="56.25" x14ac:dyDescent="0.25">
      <c r="A6" s="47"/>
      <c r="B6" s="49"/>
      <c r="C6" s="50">
        <v>2019</v>
      </c>
      <c r="D6" s="50" t="s">
        <v>130</v>
      </c>
      <c r="E6" s="50" t="s">
        <v>148</v>
      </c>
      <c r="F6" s="50">
        <v>2019</v>
      </c>
      <c r="G6" s="50" t="s">
        <v>130</v>
      </c>
      <c r="H6" s="50" t="s">
        <v>148</v>
      </c>
      <c r="I6" s="50">
        <v>2019</v>
      </c>
      <c r="J6" s="50" t="s">
        <v>130</v>
      </c>
      <c r="K6" s="50" t="s">
        <v>148</v>
      </c>
      <c r="L6" s="50">
        <v>2019</v>
      </c>
      <c r="M6" s="50" t="s">
        <v>130</v>
      </c>
      <c r="N6" s="50" t="s">
        <v>148</v>
      </c>
      <c r="O6" s="50">
        <v>2019</v>
      </c>
      <c r="P6" s="50" t="s">
        <v>130</v>
      </c>
      <c r="Q6" s="50" t="s">
        <v>148</v>
      </c>
      <c r="R6" s="50">
        <v>2019</v>
      </c>
      <c r="S6" s="50" t="s">
        <v>130</v>
      </c>
      <c r="T6" s="50" t="s">
        <v>148</v>
      </c>
      <c r="U6" s="50">
        <v>2019</v>
      </c>
      <c r="V6" s="50" t="s">
        <v>130</v>
      </c>
      <c r="W6" s="50" t="s">
        <v>148</v>
      </c>
      <c r="X6" s="50">
        <v>2019</v>
      </c>
      <c r="Y6" s="50" t="s">
        <v>130</v>
      </c>
      <c r="Z6" s="50" t="s">
        <v>148</v>
      </c>
      <c r="AA6" s="50">
        <v>2019</v>
      </c>
      <c r="AB6" s="50" t="s">
        <v>130</v>
      </c>
      <c r="AC6" s="50" t="s">
        <v>148</v>
      </c>
      <c r="AD6" s="50">
        <v>2019</v>
      </c>
      <c r="AE6" s="50" t="s">
        <v>130</v>
      </c>
      <c r="AF6" s="50" t="s">
        <v>148</v>
      </c>
    </row>
    <row r="7" spans="1:32" ht="18.75" x14ac:dyDescent="0.25">
      <c r="A7" s="47"/>
      <c r="B7" s="49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</row>
    <row r="8" spans="1:32" ht="18.75" x14ac:dyDescent="0.25">
      <c r="A8" s="51">
        <v>1</v>
      </c>
      <c r="B8" s="52" t="s">
        <v>131</v>
      </c>
      <c r="C8" s="53">
        <v>3</v>
      </c>
      <c r="D8" s="53">
        <v>4</v>
      </c>
      <c r="E8" s="53">
        <v>5</v>
      </c>
      <c r="F8" s="53">
        <v>6</v>
      </c>
      <c r="G8" s="53">
        <v>7</v>
      </c>
      <c r="H8" s="53">
        <v>8</v>
      </c>
      <c r="I8" s="53">
        <v>9</v>
      </c>
      <c r="J8" s="53">
        <v>10</v>
      </c>
      <c r="K8" s="53">
        <v>11</v>
      </c>
      <c r="L8" s="53">
        <v>12</v>
      </c>
      <c r="M8" s="53">
        <v>13</v>
      </c>
      <c r="N8" s="53">
        <v>14</v>
      </c>
      <c r="O8" s="53">
        <v>15</v>
      </c>
      <c r="P8" s="53">
        <v>16</v>
      </c>
      <c r="Q8" s="53">
        <v>17</v>
      </c>
      <c r="R8" s="53">
        <v>18</v>
      </c>
      <c r="S8" s="53">
        <v>19</v>
      </c>
      <c r="T8" s="53">
        <v>20</v>
      </c>
      <c r="U8" s="53">
        <v>21</v>
      </c>
      <c r="V8" s="53">
        <v>22</v>
      </c>
      <c r="W8" s="53">
        <v>23</v>
      </c>
      <c r="X8" s="53">
        <v>24</v>
      </c>
      <c r="Y8" s="53">
        <v>25</v>
      </c>
      <c r="Z8" s="53">
        <v>26</v>
      </c>
      <c r="AA8" s="53">
        <v>27</v>
      </c>
      <c r="AB8" s="53">
        <v>28</v>
      </c>
      <c r="AC8" s="53">
        <v>29</v>
      </c>
      <c r="AD8" s="53">
        <v>30</v>
      </c>
      <c r="AE8" s="53">
        <v>31</v>
      </c>
      <c r="AF8" s="53">
        <v>32</v>
      </c>
    </row>
    <row r="9" spans="1:32" ht="56.25" x14ac:dyDescent="0.25">
      <c r="A9" s="51" t="s">
        <v>13</v>
      </c>
      <c r="B9" s="52">
        <v>1</v>
      </c>
      <c r="C9" s="51">
        <v>0</v>
      </c>
      <c r="D9" s="51">
        <v>0</v>
      </c>
      <c r="E9" s="51">
        <v>0</v>
      </c>
      <c r="F9" s="51">
        <v>0</v>
      </c>
      <c r="G9" s="51">
        <v>0</v>
      </c>
      <c r="H9" s="51">
        <v>0</v>
      </c>
      <c r="I9" s="51">
        <v>0</v>
      </c>
      <c r="J9" s="51">
        <v>0</v>
      </c>
      <c r="K9" s="51">
        <v>0</v>
      </c>
      <c r="L9" s="51">
        <v>0</v>
      </c>
      <c r="M9" s="51">
        <v>0</v>
      </c>
      <c r="N9" s="51">
        <v>0</v>
      </c>
      <c r="O9" s="51">
        <v>0</v>
      </c>
      <c r="P9" s="51">
        <v>0</v>
      </c>
      <c r="Q9" s="51">
        <v>0</v>
      </c>
      <c r="R9" s="51">
        <v>0</v>
      </c>
      <c r="S9" s="51">
        <v>0</v>
      </c>
      <c r="T9" s="51">
        <v>0</v>
      </c>
      <c r="U9" s="51">
        <v>0</v>
      </c>
      <c r="V9" s="51">
        <v>0</v>
      </c>
      <c r="W9" s="51">
        <v>0</v>
      </c>
      <c r="X9" s="51">
        <v>0</v>
      </c>
      <c r="Y9" s="51">
        <v>0</v>
      </c>
      <c r="Z9" s="51">
        <v>0</v>
      </c>
      <c r="AA9" s="51">
        <v>0</v>
      </c>
      <c r="AB9" s="51">
        <v>0</v>
      </c>
      <c r="AC9" s="51">
        <v>0</v>
      </c>
      <c r="AD9" s="51">
        <f>C9+F9+I9+L9+O9+R9+U9+X9+AA9</f>
        <v>0</v>
      </c>
      <c r="AE9" s="51">
        <f>D9+G9+J9+M9+P9+S9+V9+Y9+AB9</f>
        <v>0</v>
      </c>
      <c r="AF9" s="51">
        <f>E9+H9+K9+N9+Q9+T9+W9+Z9+AC9</f>
        <v>0</v>
      </c>
    </row>
    <row r="10" spans="1:32" ht="18.75" x14ac:dyDescent="0.25">
      <c r="A10" s="51" t="s">
        <v>14</v>
      </c>
      <c r="B10" s="52">
        <v>2</v>
      </c>
      <c r="C10" s="51">
        <v>0</v>
      </c>
      <c r="D10" s="51">
        <v>0</v>
      </c>
      <c r="E10" s="51">
        <v>0</v>
      </c>
      <c r="F10" s="51">
        <v>0</v>
      </c>
      <c r="G10" s="51">
        <v>0</v>
      </c>
      <c r="H10" s="51">
        <v>0</v>
      </c>
      <c r="I10" s="51">
        <v>0</v>
      </c>
      <c r="J10" s="51">
        <v>0</v>
      </c>
      <c r="K10" s="51">
        <v>0</v>
      </c>
      <c r="L10" s="51">
        <v>0</v>
      </c>
      <c r="M10" s="51">
        <v>0</v>
      </c>
      <c r="N10" s="51">
        <v>0</v>
      </c>
      <c r="O10" s="51">
        <v>0</v>
      </c>
      <c r="P10" s="51">
        <v>0</v>
      </c>
      <c r="Q10" s="51">
        <v>0</v>
      </c>
      <c r="R10" s="51">
        <v>0</v>
      </c>
      <c r="S10" s="51">
        <v>0</v>
      </c>
      <c r="T10" s="51">
        <v>0</v>
      </c>
      <c r="U10" s="51">
        <v>0</v>
      </c>
      <c r="V10" s="51">
        <v>0</v>
      </c>
      <c r="W10" s="51">
        <v>0</v>
      </c>
      <c r="X10" s="51">
        <v>0</v>
      </c>
      <c r="Y10" s="51">
        <v>0</v>
      </c>
      <c r="Z10" s="51">
        <v>0</v>
      </c>
      <c r="AA10" s="51">
        <v>0</v>
      </c>
      <c r="AB10" s="51">
        <v>0</v>
      </c>
      <c r="AC10" s="51">
        <v>0</v>
      </c>
      <c r="AD10" s="51">
        <f t="shared" ref="AD10:AD41" si="0">C10+F10+I10+L10+O10+R10+U10+X10+AA10</f>
        <v>0</v>
      </c>
      <c r="AE10" s="51">
        <f t="shared" ref="AE10:AE41" si="1">D10+G10+J10+M10+P10+S10+V10+Y10+AB10</f>
        <v>0</v>
      </c>
      <c r="AF10" s="51">
        <f t="shared" ref="AF10:AF41" si="2">E10+H10+K10+N10+Q10+T10+W10+Z10+AC10</f>
        <v>0</v>
      </c>
    </row>
    <row r="11" spans="1:32" ht="18.75" x14ac:dyDescent="0.25">
      <c r="A11" s="51" t="s">
        <v>16</v>
      </c>
      <c r="B11" s="52">
        <v>3</v>
      </c>
      <c r="C11" s="51">
        <v>0</v>
      </c>
      <c r="D11" s="51">
        <v>0</v>
      </c>
      <c r="E11" s="51">
        <v>0</v>
      </c>
      <c r="F11" s="51">
        <v>0</v>
      </c>
      <c r="G11" s="51">
        <v>0</v>
      </c>
      <c r="H11" s="51">
        <v>0</v>
      </c>
      <c r="I11" s="51">
        <v>0</v>
      </c>
      <c r="J11" s="51">
        <v>0</v>
      </c>
      <c r="K11" s="51">
        <v>0</v>
      </c>
      <c r="L11" s="51">
        <v>0</v>
      </c>
      <c r="M11" s="51">
        <v>0</v>
      </c>
      <c r="N11" s="51">
        <v>0</v>
      </c>
      <c r="O11" s="51">
        <v>0</v>
      </c>
      <c r="P11" s="51">
        <v>0</v>
      </c>
      <c r="Q11" s="51">
        <v>0</v>
      </c>
      <c r="R11" s="51">
        <v>0</v>
      </c>
      <c r="S11" s="51">
        <v>0</v>
      </c>
      <c r="T11" s="51">
        <v>0</v>
      </c>
      <c r="U11" s="51">
        <v>0</v>
      </c>
      <c r="V11" s="51">
        <v>0</v>
      </c>
      <c r="W11" s="51">
        <v>0</v>
      </c>
      <c r="X11" s="51">
        <v>0</v>
      </c>
      <c r="Y11" s="51">
        <v>0</v>
      </c>
      <c r="Z11" s="51">
        <v>0</v>
      </c>
      <c r="AA11" s="51">
        <v>0</v>
      </c>
      <c r="AB11" s="51">
        <v>0</v>
      </c>
      <c r="AC11" s="51">
        <v>0</v>
      </c>
      <c r="AD11" s="51">
        <f t="shared" si="0"/>
        <v>0</v>
      </c>
      <c r="AE11" s="51">
        <f t="shared" si="1"/>
        <v>0</v>
      </c>
      <c r="AF11" s="51">
        <f t="shared" si="2"/>
        <v>0</v>
      </c>
    </row>
    <row r="12" spans="1:32" ht="18.75" x14ac:dyDescent="0.25">
      <c r="A12" s="51" t="s">
        <v>17</v>
      </c>
      <c r="B12" s="52">
        <v>4</v>
      </c>
      <c r="C12" s="51">
        <v>0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1">
        <v>0</v>
      </c>
      <c r="M12" s="51">
        <v>0</v>
      </c>
      <c r="N12" s="51">
        <v>0</v>
      </c>
      <c r="O12" s="51">
        <v>0</v>
      </c>
      <c r="P12" s="51">
        <v>0</v>
      </c>
      <c r="Q12" s="51">
        <v>0</v>
      </c>
      <c r="R12" s="51">
        <v>0</v>
      </c>
      <c r="S12" s="51">
        <v>0</v>
      </c>
      <c r="T12" s="51">
        <v>0</v>
      </c>
      <c r="U12" s="51">
        <v>0</v>
      </c>
      <c r="V12" s="51">
        <v>0</v>
      </c>
      <c r="W12" s="51">
        <v>0</v>
      </c>
      <c r="X12" s="51">
        <v>0</v>
      </c>
      <c r="Y12" s="51">
        <v>0</v>
      </c>
      <c r="Z12" s="51">
        <v>0</v>
      </c>
      <c r="AA12" s="51">
        <v>0</v>
      </c>
      <c r="AB12" s="51">
        <v>0</v>
      </c>
      <c r="AC12" s="51">
        <v>0</v>
      </c>
      <c r="AD12" s="51">
        <f t="shared" si="0"/>
        <v>0</v>
      </c>
      <c r="AE12" s="51">
        <f t="shared" si="1"/>
        <v>0</v>
      </c>
      <c r="AF12" s="51">
        <f t="shared" si="2"/>
        <v>0</v>
      </c>
    </row>
    <row r="13" spans="1:32" ht="37.5" x14ac:dyDescent="0.25">
      <c r="A13" s="51" t="s">
        <v>19</v>
      </c>
      <c r="B13" s="52">
        <v>5</v>
      </c>
      <c r="C13" s="51">
        <v>0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1">
        <v>0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1">
        <f t="shared" si="0"/>
        <v>0</v>
      </c>
      <c r="AE13" s="51">
        <f t="shared" si="1"/>
        <v>0</v>
      </c>
      <c r="AF13" s="51">
        <f t="shared" si="2"/>
        <v>0</v>
      </c>
    </row>
    <row r="14" spans="1:32" ht="37.5" x14ac:dyDescent="0.25">
      <c r="A14" s="51" t="s">
        <v>21</v>
      </c>
      <c r="B14" s="52">
        <v>6</v>
      </c>
      <c r="C14" s="51">
        <v>0</v>
      </c>
      <c r="D14" s="51">
        <v>0</v>
      </c>
      <c r="E14" s="51">
        <v>0</v>
      </c>
      <c r="F14" s="51">
        <v>0</v>
      </c>
      <c r="G14" s="51">
        <v>0</v>
      </c>
      <c r="H14" s="51">
        <v>0</v>
      </c>
      <c r="I14" s="51">
        <v>0</v>
      </c>
      <c r="J14" s="51">
        <v>0</v>
      </c>
      <c r="K14" s="51">
        <v>0</v>
      </c>
      <c r="L14" s="51">
        <v>0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51">
        <v>0</v>
      </c>
      <c r="S14" s="51">
        <v>0</v>
      </c>
      <c r="T14" s="51">
        <v>0</v>
      </c>
      <c r="U14" s="51">
        <v>0</v>
      </c>
      <c r="V14" s="51">
        <v>0</v>
      </c>
      <c r="W14" s="51">
        <v>0</v>
      </c>
      <c r="X14" s="51">
        <v>0</v>
      </c>
      <c r="Y14" s="51">
        <v>0</v>
      </c>
      <c r="Z14" s="51">
        <v>0</v>
      </c>
      <c r="AA14" s="51">
        <v>0</v>
      </c>
      <c r="AB14" s="51">
        <v>0</v>
      </c>
      <c r="AC14" s="51">
        <v>0</v>
      </c>
      <c r="AD14" s="51">
        <f t="shared" si="0"/>
        <v>0</v>
      </c>
      <c r="AE14" s="51">
        <f t="shared" si="1"/>
        <v>0</v>
      </c>
      <c r="AF14" s="51">
        <f t="shared" si="2"/>
        <v>0</v>
      </c>
    </row>
    <row r="15" spans="1:32" ht="37.5" x14ac:dyDescent="0.25">
      <c r="A15" s="51" t="s">
        <v>23</v>
      </c>
      <c r="B15" s="52">
        <v>7</v>
      </c>
      <c r="C15" s="51">
        <v>0</v>
      </c>
      <c r="D15" s="51">
        <v>0</v>
      </c>
      <c r="E15" s="51">
        <v>0</v>
      </c>
      <c r="F15" s="51">
        <v>0</v>
      </c>
      <c r="G15" s="51">
        <v>0</v>
      </c>
      <c r="H15" s="51">
        <v>0</v>
      </c>
      <c r="I15" s="51">
        <v>0</v>
      </c>
      <c r="J15" s="51">
        <v>0</v>
      </c>
      <c r="K15" s="51">
        <v>0</v>
      </c>
      <c r="L15" s="51">
        <v>0</v>
      </c>
      <c r="M15" s="51">
        <v>0</v>
      </c>
      <c r="N15" s="51">
        <v>0</v>
      </c>
      <c r="O15" s="51">
        <v>0</v>
      </c>
      <c r="P15" s="51">
        <v>0</v>
      </c>
      <c r="Q15" s="51">
        <v>0</v>
      </c>
      <c r="R15" s="51">
        <v>0</v>
      </c>
      <c r="S15" s="51">
        <v>0</v>
      </c>
      <c r="T15" s="51">
        <v>0</v>
      </c>
      <c r="U15" s="51">
        <v>0</v>
      </c>
      <c r="V15" s="51">
        <v>0</v>
      </c>
      <c r="W15" s="51">
        <v>0</v>
      </c>
      <c r="X15" s="51">
        <v>0</v>
      </c>
      <c r="Y15" s="51">
        <v>0</v>
      </c>
      <c r="Z15" s="51">
        <v>0</v>
      </c>
      <c r="AA15" s="51">
        <v>0</v>
      </c>
      <c r="AB15" s="51">
        <v>0</v>
      </c>
      <c r="AC15" s="51">
        <v>0</v>
      </c>
      <c r="AD15" s="51">
        <f t="shared" si="0"/>
        <v>0</v>
      </c>
      <c r="AE15" s="51">
        <f t="shared" si="1"/>
        <v>0</v>
      </c>
      <c r="AF15" s="51">
        <f t="shared" si="2"/>
        <v>0</v>
      </c>
    </row>
    <row r="16" spans="1:32" ht="37.5" x14ac:dyDescent="0.25">
      <c r="A16" s="51" t="s">
        <v>25</v>
      </c>
      <c r="B16" s="52">
        <v>8</v>
      </c>
      <c r="C16" s="51">
        <v>0</v>
      </c>
      <c r="D16" s="51">
        <v>0</v>
      </c>
      <c r="E16" s="51">
        <v>0</v>
      </c>
      <c r="F16" s="51">
        <v>0</v>
      </c>
      <c r="G16" s="51">
        <v>0</v>
      </c>
      <c r="H16" s="51">
        <v>0</v>
      </c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1">
        <v>0</v>
      </c>
      <c r="P16" s="51">
        <v>0</v>
      </c>
      <c r="Q16" s="51">
        <v>0</v>
      </c>
      <c r="R16" s="51">
        <v>0</v>
      </c>
      <c r="S16" s="51">
        <v>0</v>
      </c>
      <c r="T16" s="51">
        <v>0</v>
      </c>
      <c r="U16" s="51">
        <v>0</v>
      </c>
      <c r="V16" s="51">
        <v>0</v>
      </c>
      <c r="W16" s="51">
        <v>0</v>
      </c>
      <c r="X16" s="51">
        <v>0</v>
      </c>
      <c r="Y16" s="51">
        <v>0</v>
      </c>
      <c r="Z16" s="51">
        <v>0</v>
      </c>
      <c r="AA16" s="51">
        <v>0</v>
      </c>
      <c r="AB16" s="51">
        <v>0</v>
      </c>
      <c r="AC16" s="51">
        <v>0</v>
      </c>
      <c r="AD16" s="51">
        <f t="shared" si="0"/>
        <v>0</v>
      </c>
      <c r="AE16" s="51">
        <f t="shared" si="1"/>
        <v>0</v>
      </c>
      <c r="AF16" s="51">
        <f t="shared" si="2"/>
        <v>0</v>
      </c>
    </row>
    <row r="17" spans="1:32" ht="18.75" x14ac:dyDescent="0.25">
      <c r="A17" s="51" t="s">
        <v>27</v>
      </c>
      <c r="B17" s="52" t="s">
        <v>75</v>
      </c>
      <c r="C17" s="51">
        <v>0</v>
      </c>
      <c r="D17" s="51">
        <v>0</v>
      </c>
      <c r="E17" s="51">
        <v>0</v>
      </c>
      <c r="F17" s="51">
        <v>0</v>
      </c>
      <c r="G17" s="51">
        <v>0</v>
      </c>
      <c r="H17" s="51">
        <v>0</v>
      </c>
      <c r="I17" s="51">
        <v>0</v>
      </c>
      <c r="J17" s="51">
        <v>0</v>
      </c>
      <c r="K17" s="51">
        <v>0</v>
      </c>
      <c r="L17" s="51">
        <v>0</v>
      </c>
      <c r="M17" s="51">
        <v>0</v>
      </c>
      <c r="N17" s="51">
        <v>0</v>
      </c>
      <c r="O17" s="51">
        <v>0</v>
      </c>
      <c r="P17" s="51">
        <v>0</v>
      </c>
      <c r="Q17" s="51">
        <v>0</v>
      </c>
      <c r="R17" s="51">
        <v>0</v>
      </c>
      <c r="S17" s="51">
        <v>0</v>
      </c>
      <c r="T17" s="51">
        <v>0</v>
      </c>
      <c r="U17" s="51">
        <v>0</v>
      </c>
      <c r="V17" s="51">
        <v>0</v>
      </c>
      <c r="W17" s="51">
        <v>0</v>
      </c>
      <c r="X17" s="51">
        <v>0</v>
      </c>
      <c r="Y17" s="51">
        <v>0</v>
      </c>
      <c r="Z17" s="51">
        <v>0</v>
      </c>
      <c r="AA17" s="51">
        <v>0</v>
      </c>
      <c r="AB17" s="51">
        <v>0</v>
      </c>
      <c r="AC17" s="51">
        <v>0</v>
      </c>
      <c r="AD17" s="51">
        <f t="shared" si="0"/>
        <v>0</v>
      </c>
      <c r="AE17" s="51">
        <f t="shared" si="1"/>
        <v>0</v>
      </c>
      <c r="AF17" s="51">
        <f t="shared" si="2"/>
        <v>0</v>
      </c>
    </row>
    <row r="18" spans="1:32" ht="18.75" x14ac:dyDescent="0.25">
      <c r="A18" s="51" t="s">
        <v>29</v>
      </c>
      <c r="B18" s="52" t="s">
        <v>76</v>
      </c>
      <c r="C18" s="51">
        <v>0</v>
      </c>
      <c r="D18" s="51">
        <v>0</v>
      </c>
      <c r="E18" s="51">
        <v>0</v>
      </c>
      <c r="F18" s="51">
        <v>0</v>
      </c>
      <c r="G18" s="51">
        <v>0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1">
        <v>0</v>
      </c>
      <c r="T18" s="51">
        <v>0</v>
      </c>
      <c r="U18" s="51">
        <v>0</v>
      </c>
      <c r="V18" s="51">
        <v>0</v>
      </c>
      <c r="W18" s="51">
        <v>0</v>
      </c>
      <c r="X18" s="51">
        <v>0</v>
      </c>
      <c r="Y18" s="51">
        <v>0</v>
      </c>
      <c r="Z18" s="51">
        <v>0</v>
      </c>
      <c r="AA18" s="51">
        <v>0</v>
      </c>
      <c r="AB18" s="51">
        <v>0</v>
      </c>
      <c r="AC18" s="51">
        <v>0</v>
      </c>
      <c r="AD18" s="51">
        <f t="shared" si="0"/>
        <v>0</v>
      </c>
      <c r="AE18" s="51">
        <f t="shared" si="1"/>
        <v>0</v>
      </c>
      <c r="AF18" s="51">
        <f t="shared" si="2"/>
        <v>0</v>
      </c>
    </row>
    <row r="19" spans="1:32" ht="56.25" x14ac:dyDescent="0.25">
      <c r="A19" s="51" t="s">
        <v>31</v>
      </c>
      <c r="B19" s="52" t="s">
        <v>77</v>
      </c>
      <c r="C19" s="51">
        <v>0</v>
      </c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1">
        <v>0</v>
      </c>
      <c r="T19" s="51">
        <v>0</v>
      </c>
      <c r="U19" s="51">
        <v>0</v>
      </c>
      <c r="V19" s="51">
        <v>0</v>
      </c>
      <c r="W19" s="51">
        <v>0</v>
      </c>
      <c r="X19" s="51">
        <v>0</v>
      </c>
      <c r="Y19" s="51">
        <v>0</v>
      </c>
      <c r="Z19" s="51">
        <v>0</v>
      </c>
      <c r="AA19" s="51">
        <v>0</v>
      </c>
      <c r="AB19" s="51">
        <v>0</v>
      </c>
      <c r="AC19" s="51">
        <v>0</v>
      </c>
      <c r="AD19" s="51">
        <f t="shared" si="0"/>
        <v>0</v>
      </c>
      <c r="AE19" s="51">
        <f t="shared" si="1"/>
        <v>0</v>
      </c>
      <c r="AF19" s="51">
        <f t="shared" si="2"/>
        <v>0</v>
      </c>
    </row>
    <row r="20" spans="1:32" ht="37.5" x14ac:dyDescent="0.25">
      <c r="A20" s="51" t="s">
        <v>32</v>
      </c>
      <c r="B20" s="52">
        <v>9</v>
      </c>
      <c r="C20" s="51">
        <v>0</v>
      </c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1">
        <v>0</v>
      </c>
      <c r="T20" s="51">
        <v>0</v>
      </c>
      <c r="U20" s="51">
        <v>0</v>
      </c>
      <c r="V20" s="51">
        <v>0</v>
      </c>
      <c r="W20" s="51">
        <v>0</v>
      </c>
      <c r="X20" s="51">
        <v>0</v>
      </c>
      <c r="Y20" s="51">
        <v>0</v>
      </c>
      <c r="Z20" s="51">
        <v>0</v>
      </c>
      <c r="AA20" s="51">
        <v>0</v>
      </c>
      <c r="AB20" s="51">
        <v>0</v>
      </c>
      <c r="AC20" s="51">
        <v>0</v>
      </c>
      <c r="AD20" s="51">
        <f t="shared" si="0"/>
        <v>0</v>
      </c>
      <c r="AE20" s="51">
        <f t="shared" si="1"/>
        <v>0</v>
      </c>
      <c r="AF20" s="51">
        <f t="shared" si="2"/>
        <v>0</v>
      </c>
    </row>
    <row r="21" spans="1:32" ht="18.75" x14ac:dyDescent="0.25">
      <c r="A21" s="51" t="s">
        <v>34</v>
      </c>
      <c r="B21" s="52" t="s">
        <v>78</v>
      </c>
      <c r="C21" s="51">
        <v>0</v>
      </c>
      <c r="D21" s="51">
        <v>0</v>
      </c>
      <c r="E21" s="51">
        <v>0</v>
      </c>
      <c r="F21" s="51">
        <v>0</v>
      </c>
      <c r="G21" s="51">
        <v>0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1">
        <v>0</v>
      </c>
      <c r="T21" s="51">
        <v>0</v>
      </c>
      <c r="U21" s="51">
        <v>0</v>
      </c>
      <c r="V21" s="51">
        <v>0</v>
      </c>
      <c r="W21" s="51">
        <v>0</v>
      </c>
      <c r="X21" s="51">
        <v>0</v>
      </c>
      <c r="Y21" s="51">
        <v>0</v>
      </c>
      <c r="Z21" s="51">
        <v>0</v>
      </c>
      <c r="AA21" s="51">
        <v>0</v>
      </c>
      <c r="AB21" s="51">
        <v>0</v>
      </c>
      <c r="AC21" s="51">
        <v>0</v>
      </c>
      <c r="AD21" s="51">
        <f t="shared" si="0"/>
        <v>0</v>
      </c>
      <c r="AE21" s="51">
        <f t="shared" si="1"/>
        <v>0</v>
      </c>
      <c r="AF21" s="51">
        <f t="shared" si="2"/>
        <v>0</v>
      </c>
    </row>
    <row r="22" spans="1:32" ht="18.75" x14ac:dyDescent="0.25">
      <c r="A22" s="51" t="s">
        <v>36</v>
      </c>
      <c r="B22" s="52" t="s">
        <v>79</v>
      </c>
      <c r="C22" s="51">
        <v>0</v>
      </c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1">
        <v>0</v>
      </c>
      <c r="T22" s="51">
        <v>0</v>
      </c>
      <c r="U22" s="51">
        <v>0</v>
      </c>
      <c r="V22" s="51">
        <v>0</v>
      </c>
      <c r="W22" s="51">
        <v>0</v>
      </c>
      <c r="X22" s="51">
        <v>0</v>
      </c>
      <c r="Y22" s="51">
        <v>0</v>
      </c>
      <c r="Z22" s="51">
        <v>0</v>
      </c>
      <c r="AA22" s="51">
        <v>0</v>
      </c>
      <c r="AB22" s="51">
        <v>0</v>
      </c>
      <c r="AC22" s="51">
        <v>0</v>
      </c>
      <c r="AD22" s="51">
        <f t="shared" si="0"/>
        <v>0</v>
      </c>
      <c r="AE22" s="51">
        <f t="shared" si="1"/>
        <v>0</v>
      </c>
      <c r="AF22" s="51">
        <f t="shared" si="2"/>
        <v>0</v>
      </c>
    </row>
    <row r="23" spans="1:32" ht="18.75" x14ac:dyDescent="0.25">
      <c r="A23" s="51" t="s">
        <v>38</v>
      </c>
      <c r="B23" s="52" t="s">
        <v>80</v>
      </c>
      <c r="C23" s="51">
        <v>0</v>
      </c>
      <c r="D23" s="51">
        <v>0</v>
      </c>
      <c r="E23" s="51">
        <v>0</v>
      </c>
      <c r="F23" s="51">
        <v>0</v>
      </c>
      <c r="G23" s="51">
        <v>0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1">
        <v>0</v>
      </c>
      <c r="T23" s="51">
        <v>0</v>
      </c>
      <c r="U23" s="51">
        <v>0</v>
      </c>
      <c r="V23" s="51">
        <v>0</v>
      </c>
      <c r="W23" s="51">
        <v>0</v>
      </c>
      <c r="X23" s="51">
        <v>0</v>
      </c>
      <c r="Y23" s="51">
        <v>0</v>
      </c>
      <c r="Z23" s="51">
        <v>0</v>
      </c>
      <c r="AA23" s="51">
        <v>0</v>
      </c>
      <c r="AB23" s="51">
        <v>0</v>
      </c>
      <c r="AC23" s="51">
        <v>0</v>
      </c>
      <c r="AD23" s="51">
        <f t="shared" si="0"/>
        <v>0</v>
      </c>
      <c r="AE23" s="51">
        <f t="shared" si="1"/>
        <v>0</v>
      </c>
      <c r="AF23" s="51">
        <f t="shared" si="2"/>
        <v>0</v>
      </c>
    </row>
    <row r="24" spans="1:32" ht="18.75" x14ac:dyDescent="0.25">
      <c r="A24" s="51" t="s">
        <v>40</v>
      </c>
      <c r="B24" s="52">
        <v>10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1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f t="shared" si="0"/>
        <v>0</v>
      </c>
      <c r="AE24" s="51">
        <f t="shared" si="1"/>
        <v>0</v>
      </c>
      <c r="AF24" s="51">
        <f t="shared" si="2"/>
        <v>0</v>
      </c>
    </row>
    <row r="25" spans="1:32" ht="18.75" x14ac:dyDescent="0.25">
      <c r="A25" s="51" t="s">
        <v>42</v>
      </c>
      <c r="B25" s="52">
        <v>11</v>
      </c>
      <c r="C25" s="51">
        <v>0</v>
      </c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1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f t="shared" si="0"/>
        <v>0</v>
      </c>
      <c r="AE25" s="51">
        <f t="shared" si="1"/>
        <v>0</v>
      </c>
      <c r="AF25" s="51">
        <f t="shared" si="2"/>
        <v>0</v>
      </c>
    </row>
    <row r="26" spans="1:32" ht="56.25" x14ac:dyDescent="0.25">
      <c r="A26" s="51" t="s">
        <v>44</v>
      </c>
      <c r="B26" s="52">
        <v>12</v>
      </c>
      <c r="C26" s="51">
        <v>0</v>
      </c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1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f t="shared" si="0"/>
        <v>0</v>
      </c>
      <c r="AE26" s="51">
        <f t="shared" si="1"/>
        <v>0</v>
      </c>
      <c r="AF26" s="51">
        <f t="shared" si="2"/>
        <v>0</v>
      </c>
    </row>
    <row r="27" spans="1:32" ht="56.25" x14ac:dyDescent="0.25">
      <c r="A27" s="51" t="s">
        <v>46</v>
      </c>
      <c r="B27" s="52">
        <v>13</v>
      </c>
      <c r="C27" s="54">
        <v>0</v>
      </c>
      <c r="D27" s="54">
        <v>0</v>
      </c>
      <c r="E27" s="54">
        <v>0</v>
      </c>
      <c r="F27" s="54">
        <v>0</v>
      </c>
      <c r="G27" s="54">
        <v>0</v>
      </c>
      <c r="H27" s="54">
        <v>0</v>
      </c>
      <c r="I27" s="54">
        <v>224.4</v>
      </c>
      <c r="J27" s="54">
        <v>227.5</v>
      </c>
      <c r="K27" s="54">
        <v>227.5</v>
      </c>
      <c r="L27" s="54">
        <v>0</v>
      </c>
      <c r="M27" s="54">
        <v>0</v>
      </c>
      <c r="N27" s="54">
        <v>0</v>
      </c>
      <c r="O27" s="54">
        <v>0</v>
      </c>
      <c r="P27" s="54">
        <v>0</v>
      </c>
      <c r="Q27" s="54">
        <v>0</v>
      </c>
      <c r="R27" s="54">
        <v>0</v>
      </c>
      <c r="S27" s="54">
        <v>0</v>
      </c>
      <c r="T27" s="54">
        <v>0</v>
      </c>
      <c r="U27" s="54">
        <v>0</v>
      </c>
      <c r="V27" s="54">
        <v>0</v>
      </c>
      <c r="W27" s="54">
        <v>0</v>
      </c>
      <c r="X27" s="56">
        <f>1854.935*0.3445</f>
        <v>639.02510749999988</v>
      </c>
      <c r="Y27" s="56">
        <f>1890*0.3445</f>
        <v>651.1049999999999</v>
      </c>
      <c r="Z27" s="56">
        <f>1890*0.3445</f>
        <v>651.1049999999999</v>
      </c>
      <c r="AA27" s="54">
        <v>0</v>
      </c>
      <c r="AB27" s="54">
        <v>0</v>
      </c>
      <c r="AC27" s="54">
        <v>0</v>
      </c>
      <c r="AD27" s="54">
        <f t="shared" si="0"/>
        <v>863.42510749999985</v>
      </c>
      <c r="AE27" s="55">
        <f t="shared" si="1"/>
        <v>878.6049999999999</v>
      </c>
      <c r="AF27" s="55">
        <f t="shared" si="2"/>
        <v>878.6049999999999</v>
      </c>
    </row>
    <row r="28" spans="1:32" ht="18.75" x14ac:dyDescent="0.25">
      <c r="A28" s="51" t="s">
        <v>133</v>
      </c>
      <c r="B28" s="52">
        <v>14</v>
      </c>
      <c r="C28" s="51">
        <v>0</v>
      </c>
      <c r="D28" s="51">
        <v>0</v>
      </c>
      <c r="E28" s="51">
        <v>0</v>
      </c>
      <c r="F28" s="51">
        <v>0</v>
      </c>
      <c r="G28" s="51">
        <v>0</v>
      </c>
      <c r="H28" s="51">
        <v>0</v>
      </c>
      <c r="I28" s="51">
        <v>1211</v>
      </c>
      <c r="J28" s="51">
        <v>1250</v>
      </c>
      <c r="K28" s="51">
        <v>1250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1">
        <v>0</v>
      </c>
      <c r="T28" s="51">
        <v>0</v>
      </c>
      <c r="U28" s="51">
        <v>0</v>
      </c>
      <c r="V28" s="51">
        <v>0</v>
      </c>
      <c r="W28" s="51">
        <v>0</v>
      </c>
      <c r="X28" s="56">
        <f>X29+X30+X31</f>
        <v>2326.1108519999998</v>
      </c>
      <c r="Y28" s="56">
        <f>Y29+Y30+Y31</f>
        <v>2434.5814999999998</v>
      </c>
      <c r="Z28" s="56">
        <f>Z29+Z30+Z31</f>
        <v>2434.5814999999998</v>
      </c>
      <c r="AA28" s="51">
        <v>0</v>
      </c>
      <c r="AB28" s="51">
        <v>0</v>
      </c>
      <c r="AC28" s="51">
        <v>0</v>
      </c>
      <c r="AD28" s="59">
        <f t="shared" si="0"/>
        <v>3537.1108519999998</v>
      </c>
      <c r="AE28" s="59">
        <f t="shared" si="1"/>
        <v>3684.5814999999998</v>
      </c>
      <c r="AF28" s="59">
        <f t="shared" si="2"/>
        <v>3684.5814999999998</v>
      </c>
    </row>
    <row r="29" spans="1:32" ht="18.75" x14ac:dyDescent="0.25">
      <c r="A29" s="51" t="s">
        <v>132</v>
      </c>
      <c r="B29" s="52" t="s">
        <v>81</v>
      </c>
      <c r="C29" s="51">
        <v>0</v>
      </c>
      <c r="D29" s="51">
        <v>0</v>
      </c>
      <c r="E29" s="51">
        <v>0</v>
      </c>
      <c r="F29" s="51">
        <v>0</v>
      </c>
      <c r="G29" s="51">
        <v>0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1">
        <v>0</v>
      </c>
      <c r="T29" s="51">
        <v>0</v>
      </c>
      <c r="U29" s="51">
        <v>0</v>
      </c>
      <c r="V29" s="51">
        <v>0</v>
      </c>
      <c r="W29" s="51">
        <v>0</v>
      </c>
      <c r="X29" s="57">
        <f>1100*0.3445</f>
        <v>378.95</v>
      </c>
      <c r="Y29" s="57">
        <f>1150*0.3445</f>
        <v>396.17499999999995</v>
      </c>
      <c r="Z29" s="57">
        <f>1150*0.3445</f>
        <v>396.17499999999995</v>
      </c>
      <c r="AA29" s="51">
        <v>0</v>
      </c>
      <c r="AB29" s="51">
        <v>0</v>
      </c>
      <c r="AC29" s="51">
        <v>0</v>
      </c>
      <c r="AD29" s="59">
        <f t="shared" si="0"/>
        <v>378.95</v>
      </c>
      <c r="AE29" s="59">
        <f t="shared" si="1"/>
        <v>396.17499999999995</v>
      </c>
      <c r="AF29" s="59">
        <f t="shared" si="2"/>
        <v>396.17499999999995</v>
      </c>
    </row>
    <row r="30" spans="1:32" ht="37.5" x14ac:dyDescent="0.25">
      <c r="A30" s="51" t="s">
        <v>134</v>
      </c>
      <c r="B30" s="52" t="s">
        <v>135</v>
      </c>
      <c r="C30" s="51">
        <v>0</v>
      </c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1">
        <v>0</v>
      </c>
      <c r="T30" s="51">
        <v>0</v>
      </c>
      <c r="U30" s="51">
        <v>0</v>
      </c>
      <c r="V30" s="51">
        <v>0</v>
      </c>
      <c r="W30" s="51">
        <v>0</v>
      </c>
      <c r="X30" s="57">
        <f>4793*0.3445</f>
        <v>1651.1885</v>
      </c>
      <c r="Y30" s="57">
        <f>4935*0.3445</f>
        <v>1700.1074999999998</v>
      </c>
      <c r="Z30" s="57">
        <f>4935*0.3445</f>
        <v>1700.1074999999998</v>
      </c>
      <c r="AA30" s="51">
        <v>0</v>
      </c>
      <c r="AB30" s="51">
        <v>0</v>
      </c>
      <c r="AC30" s="51">
        <v>0</v>
      </c>
      <c r="AD30" s="59">
        <f t="shared" si="0"/>
        <v>1651.1885</v>
      </c>
      <c r="AE30" s="59">
        <f t="shared" si="1"/>
        <v>1700.1074999999998</v>
      </c>
      <c r="AF30" s="59">
        <f t="shared" si="2"/>
        <v>1700.1074999999998</v>
      </c>
    </row>
    <row r="31" spans="1:32" ht="75" x14ac:dyDescent="0.25">
      <c r="A31" s="51" t="s">
        <v>136</v>
      </c>
      <c r="B31" s="52" t="s">
        <v>137</v>
      </c>
      <c r="C31" s="51">
        <v>0</v>
      </c>
      <c r="D31" s="51">
        <v>0</v>
      </c>
      <c r="E31" s="51">
        <v>0</v>
      </c>
      <c r="F31" s="51">
        <v>0</v>
      </c>
      <c r="G31" s="51">
        <v>0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1">
        <v>0</v>
      </c>
      <c r="T31" s="51">
        <v>0</v>
      </c>
      <c r="U31" s="51">
        <v>0</v>
      </c>
      <c r="V31" s="51">
        <v>0</v>
      </c>
      <c r="W31" s="51">
        <v>0</v>
      </c>
      <c r="X31" s="57">
        <f>859.136*0.3445</f>
        <v>295.97235199999994</v>
      </c>
      <c r="Y31" s="58">
        <f>982*0.3445</f>
        <v>338.29899999999998</v>
      </c>
      <c r="Z31" s="58">
        <f>982*0.3445</f>
        <v>338.29899999999998</v>
      </c>
      <c r="AA31" s="51">
        <v>0</v>
      </c>
      <c r="AB31" s="51">
        <v>0</v>
      </c>
      <c r="AC31" s="51">
        <v>0</v>
      </c>
      <c r="AD31" s="59">
        <f t="shared" si="0"/>
        <v>295.97235199999994</v>
      </c>
      <c r="AE31" s="59">
        <f t="shared" si="1"/>
        <v>338.29899999999998</v>
      </c>
      <c r="AF31" s="59">
        <f t="shared" si="2"/>
        <v>338.29899999999998</v>
      </c>
    </row>
    <row r="32" spans="1:32" ht="37.5" x14ac:dyDescent="0.25">
      <c r="A32" s="51" t="s">
        <v>56</v>
      </c>
      <c r="B32" s="52"/>
      <c r="C32" s="51">
        <v>0</v>
      </c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1">
        <v>0</v>
      </c>
      <c r="T32" s="51">
        <v>0</v>
      </c>
      <c r="U32" s="51">
        <v>0</v>
      </c>
      <c r="V32" s="51">
        <v>0</v>
      </c>
      <c r="W32" s="51">
        <v>0</v>
      </c>
      <c r="X32" s="58"/>
      <c r="Y32" s="51"/>
      <c r="Z32" s="51"/>
      <c r="AA32" s="51">
        <v>0</v>
      </c>
      <c r="AB32" s="51">
        <v>0</v>
      </c>
      <c r="AC32" s="51">
        <v>0</v>
      </c>
      <c r="AD32" s="51">
        <f t="shared" si="0"/>
        <v>0</v>
      </c>
      <c r="AE32" s="51">
        <f t="shared" si="1"/>
        <v>0</v>
      </c>
      <c r="AF32" s="51">
        <f t="shared" si="2"/>
        <v>0</v>
      </c>
    </row>
    <row r="33" spans="1:32" ht="18.75" x14ac:dyDescent="0.25">
      <c r="A33" s="51" t="s">
        <v>58</v>
      </c>
      <c r="B33" s="52">
        <v>15</v>
      </c>
      <c r="C33" s="51">
        <v>0</v>
      </c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1">
        <v>0</v>
      </c>
      <c r="T33" s="51">
        <v>0</v>
      </c>
      <c r="U33" s="51">
        <v>0</v>
      </c>
      <c r="V33" s="51">
        <v>0</v>
      </c>
      <c r="W33" s="51">
        <v>0</v>
      </c>
      <c r="X33" s="57">
        <f>1351*0.3445</f>
        <v>465.41949999999997</v>
      </c>
      <c r="Y33" s="58">
        <f>1515*0.3445</f>
        <v>521.9174999999999</v>
      </c>
      <c r="Z33" s="58">
        <f>1515*0.3445</f>
        <v>521.9174999999999</v>
      </c>
      <c r="AA33" s="51">
        <v>0</v>
      </c>
      <c r="AB33" s="51">
        <v>0</v>
      </c>
      <c r="AC33" s="51">
        <v>0</v>
      </c>
      <c r="AD33" s="59">
        <f t="shared" si="0"/>
        <v>465.41949999999997</v>
      </c>
      <c r="AE33" s="59">
        <f t="shared" si="1"/>
        <v>521.9174999999999</v>
      </c>
      <c r="AF33" s="59">
        <f t="shared" si="2"/>
        <v>521.9174999999999</v>
      </c>
    </row>
    <row r="34" spans="1:32" ht="18.75" x14ac:dyDescent="0.25">
      <c r="A34" s="51" t="s">
        <v>60</v>
      </c>
      <c r="B34" s="52">
        <v>16</v>
      </c>
      <c r="C34" s="51">
        <v>0</v>
      </c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1">
        <v>0</v>
      </c>
      <c r="T34" s="51">
        <v>0</v>
      </c>
      <c r="U34" s="51">
        <v>0</v>
      </c>
      <c r="V34" s="51">
        <v>0</v>
      </c>
      <c r="W34" s="51">
        <v>0</v>
      </c>
      <c r="X34" s="51"/>
      <c r="Y34" s="51"/>
      <c r="Z34" s="51"/>
      <c r="AA34" s="51">
        <v>0</v>
      </c>
      <c r="AB34" s="51">
        <v>0</v>
      </c>
      <c r="AC34" s="51">
        <v>0</v>
      </c>
      <c r="AD34" s="51">
        <f t="shared" si="0"/>
        <v>0</v>
      </c>
      <c r="AE34" s="51">
        <f t="shared" si="1"/>
        <v>0</v>
      </c>
      <c r="AF34" s="51">
        <f t="shared" si="2"/>
        <v>0</v>
      </c>
    </row>
    <row r="35" spans="1:32" ht="18.75" x14ac:dyDescent="0.25">
      <c r="A35" s="51" t="s">
        <v>62</v>
      </c>
      <c r="B35" s="52" t="s">
        <v>82</v>
      </c>
      <c r="C35" s="51">
        <v>0</v>
      </c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1">
        <v>0</v>
      </c>
      <c r="T35" s="51">
        <v>0</v>
      </c>
      <c r="U35" s="51">
        <v>0</v>
      </c>
      <c r="V35" s="51">
        <v>0</v>
      </c>
      <c r="W35" s="51">
        <v>0</v>
      </c>
      <c r="X35" s="51"/>
      <c r="Y35" s="51"/>
      <c r="Z35" s="51"/>
      <c r="AA35" s="51">
        <v>0</v>
      </c>
      <c r="AB35" s="51">
        <v>0</v>
      </c>
      <c r="AC35" s="51">
        <v>0</v>
      </c>
      <c r="AD35" s="51">
        <f t="shared" si="0"/>
        <v>0</v>
      </c>
      <c r="AE35" s="51">
        <f t="shared" si="1"/>
        <v>0</v>
      </c>
      <c r="AF35" s="51">
        <f t="shared" si="2"/>
        <v>0</v>
      </c>
    </row>
    <row r="36" spans="1:32" ht="18.75" x14ac:dyDescent="0.25">
      <c r="A36" s="51" t="s">
        <v>64</v>
      </c>
      <c r="B36" s="52" t="s">
        <v>83</v>
      </c>
      <c r="C36" s="51">
        <v>0</v>
      </c>
      <c r="D36" s="51">
        <v>0</v>
      </c>
      <c r="E36" s="51">
        <v>0</v>
      </c>
      <c r="F36" s="51">
        <v>0</v>
      </c>
      <c r="G36" s="51">
        <v>0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1">
        <v>0</v>
      </c>
      <c r="S36" s="51">
        <v>0</v>
      </c>
      <c r="T36" s="51">
        <v>0</v>
      </c>
      <c r="U36" s="51">
        <v>0</v>
      </c>
      <c r="V36" s="51">
        <v>0</v>
      </c>
      <c r="W36" s="51">
        <v>0</v>
      </c>
      <c r="X36" s="51"/>
      <c r="Y36" s="51"/>
      <c r="Z36" s="51"/>
      <c r="AA36" s="51">
        <v>0</v>
      </c>
      <c r="AB36" s="51">
        <v>0</v>
      </c>
      <c r="AC36" s="51">
        <v>0</v>
      </c>
      <c r="AD36" s="51">
        <f t="shared" si="0"/>
        <v>0</v>
      </c>
      <c r="AE36" s="51">
        <f t="shared" si="1"/>
        <v>0</v>
      </c>
      <c r="AF36" s="51">
        <f t="shared" si="2"/>
        <v>0</v>
      </c>
    </row>
    <row r="37" spans="1:32" ht="18.75" x14ac:dyDescent="0.25">
      <c r="A37" s="51" t="s">
        <v>66</v>
      </c>
      <c r="B37" s="52" t="s">
        <v>84</v>
      </c>
      <c r="C37" s="51">
        <v>0</v>
      </c>
      <c r="D37" s="51">
        <v>0</v>
      </c>
      <c r="E37" s="51">
        <v>0</v>
      </c>
      <c r="F37" s="51">
        <v>0</v>
      </c>
      <c r="G37" s="51">
        <v>0</v>
      </c>
      <c r="H37" s="51">
        <v>0</v>
      </c>
      <c r="I37" s="51">
        <v>0</v>
      </c>
      <c r="J37" s="51">
        <v>0</v>
      </c>
      <c r="K37" s="51">
        <v>0</v>
      </c>
      <c r="L37" s="51">
        <v>0</v>
      </c>
      <c r="M37" s="51">
        <v>0</v>
      </c>
      <c r="N37" s="51">
        <v>0</v>
      </c>
      <c r="O37" s="51">
        <v>0</v>
      </c>
      <c r="P37" s="51">
        <v>0</v>
      </c>
      <c r="Q37" s="51">
        <v>0</v>
      </c>
      <c r="R37" s="51">
        <v>0</v>
      </c>
      <c r="S37" s="51">
        <v>0</v>
      </c>
      <c r="T37" s="51">
        <v>0</v>
      </c>
      <c r="U37" s="51">
        <v>0</v>
      </c>
      <c r="V37" s="51">
        <v>0</v>
      </c>
      <c r="W37" s="51">
        <v>0</v>
      </c>
      <c r="X37" s="51"/>
      <c r="Y37" s="51"/>
      <c r="Z37" s="51"/>
      <c r="AA37" s="51">
        <v>0</v>
      </c>
      <c r="AB37" s="51">
        <v>0</v>
      </c>
      <c r="AC37" s="51">
        <v>0</v>
      </c>
      <c r="AD37" s="51">
        <f t="shared" si="0"/>
        <v>0</v>
      </c>
      <c r="AE37" s="51">
        <f t="shared" si="1"/>
        <v>0</v>
      </c>
      <c r="AF37" s="51">
        <f t="shared" si="2"/>
        <v>0</v>
      </c>
    </row>
    <row r="38" spans="1:32" ht="18.75" x14ac:dyDescent="0.25">
      <c r="A38" s="51" t="s">
        <v>68</v>
      </c>
      <c r="B38" s="52" t="s">
        <v>85</v>
      </c>
      <c r="C38" s="51">
        <v>0</v>
      </c>
      <c r="D38" s="51">
        <v>0</v>
      </c>
      <c r="E38" s="51">
        <v>0</v>
      </c>
      <c r="F38" s="51">
        <v>0</v>
      </c>
      <c r="G38" s="51">
        <v>0</v>
      </c>
      <c r="H38" s="51">
        <v>0</v>
      </c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1">
        <v>0</v>
      </c>
      <c r="P38" s="51">
        <v>0</v>
      </c>
      <c r="Q38" s="51">
        <v>0</v>
      </c>
      <c r="R38" s="51">
        <v>0</v>
      </c>
      <c r="S38" s="51">
        <v>0</v>
      </c>
      <c r="T38" s="51">
        <v>0</v>
      </c>
      <c r="U38" s="51">
        <v>0</v>
      </c>
      <c r="V38" s="51">
        <v>0</v>
      </c>
      <c r="W38" s="51">
        <v>0</v>
      </c>
      <c r="X38" s="51"/>
      <c r="Y38" s="51"/>
      <c r="Z38" s="51"/>
      <c r="AA38" s="51">
        <v>0</v>
      </c>
      <c r="AB38" s="51">
        <v>0</v>
      </c>
      <c r="AC38" s="51">
        <v>0</v>
      </c>
      <c r="AD38" s="51">
        <f t="shared" si="0"/>
        <v>0</v>
      </c>
      <c r="AE38" s="51">
        <f t="shared" si="1"/>
        <v>0</v>
      </c>
      <c r="AF38" s="51">
        <f t="shared" si="2"/>
        <v>0</v>
      </c>
    </row>
    <row r="39" spans="1:32" ht="18.75" x14ac:dyDescent="0.25">
      <c r="A39" s="51" t="s">
        <v>70</v>
      </c>
      <c r="B39" s="52">
        <v>17</v>
      </c>
      <c r="C39" s="51">
        <v>0</v>
      </c>
      <c r="D39" s="51">
        <v>0</v>
      </c>
      <c r="E39" s="51">
        <v>0</v>
      </c>
      <c r="F39" s="51">
        <v>0</v>
      </c>
      <c r="G39" s="51">
        <v>0</v>
      </c>
      <c r="H39" s="51">
        <v>0</v>
      </c>
      <c r="I39" s="54">
        <v>0</v>
      </c>
      <c r="J39" s="54">
        <v>0</v>
      </c>
      <c r="K39" s="54">
        <v>0</v>
      </c>
      <c r="L39" s="54">
        <v>0</v>
      </c>
      <c r="M39" s="54">
        <v>0</v>
      </c>
      <c r="N39" s="54">
        <v>0</v>
      </c>
      <c r="O39" s="51">
        <v>0</v>
      </c>
      <c r="P39" s="51">
        <v>0</v>
      </c>
      <c r="Q39" s="51">
        <v>0</v>
      </c>
      <c r="R39" s="51">
        <v>0</v>
      </c>
      <c r="S39" s="51">
        <v>0</v>
      </c>
      <c r="T39" s="51">
        <v>0</v>
      </c>
      <c r="U39" s="51">
        <v>0</v>
      </c>
      <c r="V39" s="51">
        <v>0</v>
      </c>
      <c r="W39" s="51">
        <v>0</v>
      </c>
      <c r="X39" s="59">
        <f>(1901.21+3023.823+3123.823)*0.3445</f>
        <v>2772.8308919999995</v>
      </c>
      <c r="Y39" s="59">
        <f>(2015+3060+3150)*0.3445</f>
        <v>2833.5124999999998</v>
      </c>
      <c r="Z39" s="59">
        <f>(2015+3060+3150)*0.3445</f>
        <v>2833.5124999999998</v>
      </c>
      <c r="AA39" s="51">
        <v>0</v>
      </c>
      <c r="AB39" s="51">
        <v>0</v>
      </c>
      <c r="AC39" s="51">
        <v>0</v>
      </c>
      <c r="AD39" s="59">
        <f t="shared" si="0"/>
        <v>2772.8308919999995</v>
      </c>
      <c r="AE39" s="59">
        <f t="shared" si="1"/>
        <v>2833.5124999999998</v>
      </c>
      <c r="AF39" s="59">
        <f t="shared" si="2"/>
        <v>2833.5124999999998</v>
      </c>
    </row>
    <row r="40" spans="1:32" ht="18.75" x14ac:dyDescent="0.25">
      <c r="A40" s="51" t="s">
        <v>71</v>
      </c>
      <c r="B40" s="52">
        <v>18</v>
      </c>
      <c r="C40" s="51">
        <v>0</v>
      </c>
      <c r="D40" s="51">
        <v>0</v>
      </c>
      <c r="E40" s="51">
        <v>0</v>
      </c>
      <c r="F40" s="51">
        <v>0</v>
      </c>
      <c r="G40" s="51">
        <v>0</v>
      </c>
      <c r="H40" s="51">
        <v>0</v>
      </c>
      <c r="I40" s="54">
        <v>0</v>
      </c>
      <c r="J40" s="54">
        <v>0</v>
      </c>
      <c r="K40" s="54">
        <v>0</v>
      </c>
      <c r="L40" s="54">
        <v>0</v>
      </c>
      <c r="M40" s="54">
        <v>0</v>
      </c>
      <c r="N40" s="54">
        <v>0</v>
      </c>
      <c r="O40" s="51">
        <v>0</v>
      </c>
      <c r="P40" s="51">
        <v>0</v>
      </c>
      <c r="Q40" s="51">
        <v>0</v>
      </c>
      <c r="R40" s="51">
        <v>0</v>
      </c>
      <c r="S40" s="51">
        <v>0</v>
      </c>
      <c r="T40" s="51">
        <v>0</v>
      </c>
      <c r="U40" s="51">
        <v>0</v>
      </c>
      <c r="V40" s="51">
        <v>0</v>
      </c>
      <c r="W40" s="51">
        <v>0</v>
      </c>
      <c r="X40" s="51">
        <f>41167*0.3445</f>
        <v>14182.031499999999</v>
      </c>
      <c r="Y40" s="51">
        <f>50000*0.3445</f>
        <v>17225</v>
      </c>
      <c r="Z40" s="51">
        <f>50000*0.3445</f>
        <v>17225</v>
      </c>
      <c r="AA40" s="51">
        <v>0</v>
      </c>
      <c r="AB40" s="51">
        <v>0</v>
      </c>
      <c r="AC40" s="51">
        <v>0</v>
      </c>
      <c r="AD40" s="59">
        <f t="shared" si="0"/>
        <v>14182.031499999999</v>
      </c>
      <c r="AE40" s="59">
        <f t="shared" si="1"/>
        <v>17225</v>
      </c>
      <c r="AF40" s="59">
        <f t="shared" si="2"/>
        <v>17225</v>
      </c>
    </row>
    <row r="41" spans="1:32" ht="112.5" x14ac:dyDescent="0.25">
      <c r="A41" s="51" t="s">
        <v>73</v>
      </c>
      <c r="B41" s="52">
        <v>19</v>
      </c>
      <c r="C41" s="51">
        <v>0</v>
      </c>
      <c r="D41" s="51">
        <v>0</v>
      </c>
      <c r="E41" s="51">
        <v>0</v>
      </c>
      <c r="F41" s="51">
        <v>0</v>
      </c>
      <c r="G41" s="51">
        <v>0</v>
      </c>
      <c r="H41" s="51">
        <v>0</v>
      </c>
      <c r="I41" s="51">
        <v>0</v>
      </c>
      <c r="J41" s="51">
        <v>0</v>
      </c>
      <c r="K41" s="51">
        <v>0</v>
      </c>
      <c r="L41" s="51">
        <v>0</v>
      </c>
      <c r="M41" s="51">
        <v>0</v>
      </c>
      <c r="N41" s="51">
        <v>0</v>
      </c>
      <c r="O41" s="51">
        <v>0</v>
      </c>
      <c r="P41" s="51">
        <v>0</v>
      </c>
      <c r="Q41" s="51">
        <v>0</v>
      </c>
      <c r="R41" s="51">
        <v>0</v>
      </c>
      <c r="S41" s="51">
        <v>0</v>
      </c>
      <c r="T41" s="51">
        <v>0</v>
      </c>
      <c r="U41" s="51">
        <v>0</v>
      </c>
      <c r="V41" s="51">
        <v>0</v>
      </c>
      <c r="W41" s="51">
        <v>0</v>
      </c>
      <c r="X41" s="51">
        <v>0</v>
      </c>
      <c r="Y41" s="51">
        <v>0</v>
      </c>
      <c r="Z41" s="51">
        <v>0</v>
      </c>
      <c r="AA41" s="51">
        <v>0</v>
      </c>
      <c r="AB41" s="51">
        <v>0</v>
      </c>
      <c r="AC41" s="51">
        <v>0</v>
      </c>
      <c r="AD41" s="51">
        <f t="shared" si="0"/>
        <v>0</v>
      </c>
      <c r="AE41" s="51">
        <f t="shared" si="1"/>
        <v>0</v>
      </c>
      <c r="AF41" s="51">
        <f t="shared" si="2"/>
        <v>0</v>
      </c>
    </row>
    <row r="42" spans="1:32" x14ac:dyDescent="0.25">
      <c r="A42" s="1"/>
    </row>
  </sheetData>
  <mergeCells count="12">
    <mergeCell ref="A1:AF1"/>
    <mergeCell ref="X5:Z5"/>
    <mergeCell ref="AA5:AC5"/>
    <mergeCell ref="AD5:AF5"/>
    <mergeCell ref="A3:AF3"/>
    <mergeCell ref="C5:E5"/>
    <mergeCell ref="F5:H5"/>
    <mergeCell ref="I5:K5"/>
    <mergeCell ref="L5:N5"/>
    <mergeCell ref="O5:Q5"/>
    <mergeCell ref="R5:T5"/>
    <mergeCell ref="U5:W5"/>
  </mergeCells>
  <pageMargins left="0.23622047244094491" right="0.23622047244094491" top="0.74803149606299213" bottom="0.74803149606299213" header="0.31496062992125984" footer="0.31496062992125984"/>
  <pageSetup paperSize="9" scale="4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topLeftCell="A7" workbookViewId="0">
      <selection activeCell="E27" sqref="E27"/>
    </sheetView>
  </sheetViews>
  <sheetFormatPr defaultRowHeight="15" x14ac:dyDescent="0.25"/>
  <cols>
    <col min="1" max="1" width="30.140625" style="2" customWidth="1"/>
    <col min="2" max="2" width="7.28515625" style="2" customWidth="1"/>
    <col min="3" max="3" width="6.7109375" style="2" customWidth="1"/>
    <col min="4" max="4" width="8.5703125" style="2" customWidth="1"/>
    <col min="5" max="5" width="9.85546875" style="2" customWidth="1"/>
    <col min="6" max="6" width="11" style="2" customWidth="1"/>
    <col min="7" max="7" width="10.42578125" style="2" customWidth="1"/>
    <col min="8" max="10" width="9.28515625" style="2" customWidth="1"/>
    <col min="11" max="11" width="8.7109375" style="2" customWidth="1"/>
  </cols>
  <sheetData>
    <row r="1" spans="1:11" x14ac:dyDescent="0.25">
      <c r="A1" s="72" t="s">
        <v>86</v>
      </c>
      <c r="B1" s="72"/>
      <c r="C1" s="72"/>
      <c r="D1" s="72"/>
      <c r="E1" s="72"/>
      <c r="F1" s="72"/>
      <c r="G1" s="72"/>
      <c r="H1" s="72"/>
      <c r="I1" s="72"/>
      <c r="J1" s="72"/>
      <c r="K1" s="72"/>
    </row>
    <row r="2" spans="1:11" x14ac:dyDescent="0.25">
      <c r="A2" s="73" t="s">
        <v>97</v>
      </c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1" x14ac:dyDescent="0.25">
      <c r="A3" s="1"/>
    </row>
    <row r="4" spans="1:11" ht="60" x14ac:dyDescent="0.25">
      <c r="A4" s="23" t="s">
        <v>129</v>
      </c>
      <c r="B4" s="25" t="s">
        <v>91</v>
      </c>
      <c r="C4" s="27" t="s">
        <v>3</v>
      </c>
      <c r="D4" s="27" t="s">
        <v>4</v>
      </c>
      <c r="E4" s="27" t="s">
        <v>5</v>
      </c>
      <c r="F4" s="27" t="s">
        <v>6</v>
      </c>
      <c r="G4" s="27" t="s">
        <v>7</v>
      </c>
      <c r="H4" s="27" t="s">
        <v>8</v>
      </c>
      <c r="I4" s="27" t="s">
        <v>9</v>
      </c>
      <c r="J4" s="27" t="s">
        <v>10</v>
      </c>
      <c r="K4" s="31" t="s">
        <v>11</v>
      </c>
    </row>
    <row r="5" spans="1:11" x14ac:dyDescent="0.25">
      <c r="A5" s="23">
        <v>1</v>
      </c>
      <c r="B5" s="24" t="s">
        <v>131</v>
      </c>
      <c r="C5" s="26">
        <v>3</v>
      </c>
      <c r="D5" s="26">
        <v>4</v>
      </c>
      <c r="E5" s="26">
        <v>5</v>
      </c>
      <c r="F5" s="26">
        <v>6</v>
      </c>
      <c r="G5" s="26">
        <v>7</v>
      </c>
      <c r="H5" s="26">
        <v>8</v>
      </c>
      <c r="I5" s="26">
        <v>9</v>
      </c>
      <c r="J5" s="26">
        <v>10</v>
      </c>
      <c r="K5" s="26">
        <v>11</v>
      </c>
    </row>
    <row r="6" spans="1:11" x14ac:dyDescent="0.25">
      <c r="A6" s="61" t="s">
        <v>147</v>
      </c>
      <c r="B6" s="60"/>
      <c r="C6" s="4" t="s">
        <v>104</v>
      </c>
      <c r="D6" s="4" t="s">
        <v>104</v>
      </c>
      <c r="E6" s="4" t="s">
        <v>104</v>
      </c>
      <c r="F6" s="4" t="s">
        <v>139</v>
      </c>
      <c r="G6" s="4" t="s">
        <v>140</v>
      </c>
      <c r="H6" s="4"/>
      <c r="I6" s="4"/>
      <c r="J6" s="4" t="s">
        <v>141</v>
      </c>
      <c r="K6" s="4" t="s">
        <v>142</v>
      </c>
    </row>
    <row r="7" spans="1:11" ht="30" x14ac:dyDescent="0.25">
      <c r="A7" s="3" t="s">
        <v>13</v>
      </c>
      <c r="B7" s="60">
        <v>1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</row>
    <row r="8" spans="1:11" x14ac:dyDescent="0.25">
      <c r="A8" s="3" t="s">
        <v>14</v>
      </c>
      <c r="B8" s="60">
        <v>2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</row>
    <row r="9" spans="1:11" x14ac:dyDescent="0.25">
      <c r="A9" s="3" t="s">
        <v>16</v>
      </c>
      <c r="B9" s="60">
        <v>3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</row>
    <row r="10" spans="1:11" x14ac:dyDescent="0.25">
      <c r="A10" s="3" t="s">
        <v>17</v>
      </c>
      <c r="B10" s="60">
        <v>4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</row>
    <row r="11" spans="1:11" ht="30" x14ac:dyDescent="0.25">
      <c r="A11" s="3" t="s">
        <v>19</v>
      </c>
      <c r="B11" s="60">
        <v>5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</row>
    <row r="12" spans="1:11" x14ac:dyDescent="0.25">
      <c r="A12" s="3" t="s">
        <v>21</v>
      </c>
      <c r="B12" s="60">
        <v>6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</row>
    <row r="13" spans="1:11" ht="30" x14ac:dyDescent="0.25">
      <c r="A13" s="3" t="s">
        <v>23</v>
      </c>
      <c r="B13" s="60">
        <v>7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</row>
    <row r="14" spans="1:11" x14ac:dyDescent="0.25">
      <c r="A14" s="3" t="s">
        <v>25</v>
      </c>
      <c r="B14" s="60">
        <v>8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</row>
    <row r="15" spans="1:11" x14ac:dyDescent="0.25">
      <c r="A15" s="3" t="s">
        <v>27</v>
      </c>
      <c r="B15" s="60" t="s">
        <v>75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</row>
    <row r="16" spans="1:11" x14ac:dyDescent="0.25">
      <c r="A16" s="3" t="s">
        <v>29</v>
      </c>
      <c r="B16" s="60" t="s">
        <v>76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</row>
    <row r="17" spans="1:15" ht="45" x14ac:dyDescent="0.25">
      <c r="A17" s="3" t="s">
        <v>31</v>
      </c>
      <c r="B17" s="60" t="s">
        <v>77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</row>
    <row r="18" spans="1:15" x14ac:dyDescent="0.25">
      <c r="A18" s="3" t="s">
        <v>32</v>
      </c>
      <c r="B18" s="60">
        <v>9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</row>
    <row r="19" spans="1:15" x14ac:dyDescent="0.25">
      <c r="A19" s="3" t="s">
        <v>34</v>
      </c>
      <c r="B19" s="60" t="s">
        <v>78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</row>
    <row r="20" spans="1:15" x14ac:dyDescent="0.25">
      <c r="A20" s="3" t="s">
        <v>36</v>
      </c>
      <c r="B20" s="60" t="s">
        <v>79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</row>
    <row r="21" spans="1:15" x14ac:dyDescent="0.25">
      <c r="A21" s="3" t="s">
        <v>38</v>
      </c>
      <c r="B21" s="60" t="s">
        <v>80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</row>
    <row r="22" spans="1:15" x14ac:dyDescent="0.25">
      <c r="A22" s="3" t="s">
        <v>40</v>
      </c>
      <c r="B22" s="60">
        <v>10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</row>
    <row r="23" spans="1:15" x14ac:dyDescent="0.25">
      <c r="A23" s="3" t="s">
        <v>42</v>
      </c>
      <c r="B23" s="60">
        <v>11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</row>
    <row r="24" spans="1:15" ht="30" x14ac:dyDescent="0.25">
      <c r="A24" s="3" t="s">
        <v>44</v>
      </c>
      <c r="B24" s="60">
        <v>12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</row>
    <row r="25" spans="1:15" ht="30" x14ac:dyDescent="0.25">
      <c r="A25" s="3" t="s">
        <v>46</v>
      </c>
      <c r="B25" s="60">
        <v>13</v>
      </c>
      <c r="C25" s="3">
        <v>0</v>
      </c>
      <c r="D25" s="3">
        <v>0</v>
      </c>
      <c r="E25" s="3">
        <v>224.4</v>
      </c>
      <c r="F25" s="3">
        <v>0</v>
      </c>
      <c r="G25" s="63">
        <v>0</v>
      </c>
      <c r="H25" s="63">
        <v>0</v>
      </c>
      <c r="I25" s="63">
        <v>0</v>
      </c>
      <c r="J25" s="62">
        <v>1854.9349999999999</v>
      </c>
      <c r="K25" s="63">
        <v>0</v>
      </c>
      <c r="M25" s="32"/>
      <c r="N25" s="32"/>
      <c r="O25" s="32"/>
    </row>
    <row r="26" spans="1:15" x14ac:dyDescent="0.25">
      <c r="A26" s="3" t="s">
        <v>133</v>
      </c>
      <c r="B26" s="60">
        <v>14</v>
      </c>
      <c r="C26" s="3">
        <v>0</v>
      </c>
      <c r="D26" s="3">
        <v>0</v>
      </c>
      <c r="E26" s="3">
        <v>1211</v>
      </c>
      <c r="F26" s="3">
        <v>0</v>
      </c>
      <c r="G26" s="3">
        <v>0</v>
      </c>
      <c r="H26" s="3">
        <v>0</v>
      </c>
      <c r="I26" s="3">
        <v>0</v>
      </c>
      <c r="J26" s="28">
        <f>J27+J28+J29</f>
        <v>6752.1360000000004</v>
      </c>
      <c r="K26" s="3">
        <v>0</v>
      </c>
    </row>
    <row r="27" spans="1:15" x14ac:dyDescent="0.25">
      <c r="A27" s="3" t="s">
        <v>132</v>
      </c>
      <c r="B27" s="60" t="s">
        <v>81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0">
        <v>1100</v>
      </c>
      <c r="K27" s="3">
        <v>0</v>
      </c>
    </row>
    <row r="28" spans="1:15" x14ac:dyDescent="0.25">
      <c r="A28" s="3" t="s">
        <v>134</v>
      </c>
      <c r="B28" s="60" t="s">
        <v>135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0">
        <v>4793</v>
      </c>
      <c r="K28" s="3">
        <v>0</v>
      </c>
    </row>
    <row r="29" spans="1:15" ht="30" x14ac:dyDescent="0.25">
      <c r="A29" s="3" t="s">
        <v>136</v>
      </c>
      <c r="B29" s="60" t="s">
        <v>137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0">
        <f>859.136</f>
        <v>859.13599999999997</v>
      </c>
      <c r="K29" s="3">
        <v>0</v>
      </c>
    </row>
    <row r="30" spans="1:15" x14ac:dyDescent="0.25">
      <c r="A30" s="3" t="s">
        <v>56</v>
      </c>
      <c r="B30" s="60"/>
      <c r="C30" s="3">
        <v>0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M30" t="s">
        <v>150</v>
      </c>
    </row>
    <row r="31" spans="1:15" x14ac:dyDescent="0.25">
      <c r="A31" s="3" t="s">
        <v>58</v>
      </c>
      <c r="B31" s="60">
        <v>15</v>
      </c>
      <c r="C31" s="3">
        <v>0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0">
        <f>1351</f>
        <v>1351</v>
      </c>
      <c r="K31" s="3">
        <v>0</v>
      </c>
    </row>
    <row r="32" spans="1:15" x14ac:dyDescent="0.25">
      <c r="A32" s="3" t="s">
        <v>60</v>
      </c>
      <c r="B32" s="60">
        <v>16</v>
      </c>
      <c r="C32" s="3">
        <v>0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</row>
    <row r="33" spans="1:11" x14ac:dyDescent="0.25">
      <c r="A33" s="3" t="s">
        <v>62</v>
      </c>
      <c r="B33" s="60" t="s">
        <v>82</v>
      </c>
      <c r="C33" s="3">
        <v>0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</row>
    <row r="34" spans="1:11" x14ac:dyDescent="0.25">
      <c r="A34" s="3" t="s">
        <v>64</v>
      </c>
      <c r="B34" s="60" t="s">
        <v>83</v>
      </c>
      <c r="C34" s="3">
        <v>0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</row>
    <row r="35" spans="1:11" x14ac:dyDescent="0.25">
      <c r="A35" s="3" t="s">
        <v>66</v>
      </c>
      <c r="B35" s="60" t="s">
        <v>84</v>
      </c>
      <c r="C35" s="3">
        <v>0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</row>
    <row r="36" spans="1:11" x14ac:dyDescent="0.25">
      <c r="A36" s="3" t="s">
        <v>68</v>
      </c>
      <c r="B36" s="60" t="s">
        <v>85</v>
      </c>
      <c r="C36" s="3">
        <v>0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</row>
    <row r="37" spans="1:11" x14ac:dyDescent="0.25">
      <c r="A37" s="3" t="s">
        <v>70</v>
      </c>
      <c r="B37" s="60">
        <v>17</v>
      </c>
      <c r="C37" s="3">
        <v>0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29">
        <f>1901.21+3023.823+3123.823</f>
        <v>8048.8559999999998</v>
      </c>
      <c r="K37" s="3">
        <v>0</v>
      </c>
    </row>
    <row r="38" spans="1:11" x14ac:dyDescent="0.25">
      <c r="A38" s="3" t="s">
        <v>71</v>
      </c>
      <c r="B38" s="60">
        <v>18</v>
      </c>
      <c r="C38" s="3">
        <v>0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41167</v>
      </c>
      <c r="K38" s="3">
        <v>0</v>
      </c>
    </row>
    <row r="39" spans="1:11" ht="60" x14ac:dyDescent="0.25">
      <c r="A39" s="3" t="s">
        <v>73</v>
      </c>
      <c r="B39" s="60">
        <v>19</v>
      </c>
      <c r="C39" s="3">
        <v>0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</row>
    <row r="40" spans="1:11" x14ac:dyDescent="0.25">
      <c r="A40" s="1"/>
    </row>
  </sheetData>
  <mergeCells count="2">
    <mergeCell ref="A1:K1"/>
    <mergeCell ref="A2:K2"/>
  </mergeCells>
  <pageMargins left="0.7" right="0.7" top="0.75" bottom="0.75" header="0.3" footer="0.3"/>
  <pageSetup paperSize="9" scale="7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workbookViewId="0">
      <selection activeCell="A2" sqref="A2:C2"/>
    </sheetView>
  </sheetViews>
  <sheetFormatPr defaultRowHeight="15" x14ac:dyDescent="0.25"/>
  <cols>
    <col min="1" max="1" width="36.85546875" style="21" customWidth="1"/>
    <col min="2" max="2" width="27.28515625" style="21" customWidth="1"/>
    <col min="3" max="3" width="33.28515625" style="21" customWidth="1"/>
    <col min="4" max="15" width="9.140625" style="6"/>
  </cols>
  <sheetData>
    <row r="1" spans="1:11" x14ac:dyDescent="0.25">
      <c r="A1" s="74" t="s">
        <v>98</v>
      </c>
      <c r="B1" s="74"/>
      <c r="C1" s="74"/>
      <c r="D1" s="33"/>
      <c r="E1" s="33"/>
      <c r="F1" s="33"/>
      <c r="G1" s="33"/>
      <c r="H1" s="33"/>
      <c r="I1" s="33"/>
      <c r="J1" s="33"/>
      <c r="K1" s="33"/>
    </row>
    <row r="2" spans="1:11" ht="15.75" x14ac:dyDescent="0.25">
      <c r="A2" s="75" t="s">
        <v>99</v>
      </c>
      <c r="B2" s="75"/>
      <c r="C2" s="75"/>
    </row>
    <row r="3" spans="1:11" x14ac:dyDescent="0.25">
      <c r="A3" s="20"/>
    </row>
    <row r="4" spans="1:11" ht="31.5" x14ac:dyDescent="0.25">
      <c r="A4" s="14" t="s">
        <v>100</v>
      </c>
      <c r="B4" s="14" t="s">
        <v>101</v>
      </c>
      <c r="C4" s="14" t="s">
        <v>102</v>
      </c>
    </row>
    <row r="5" spans="1:11" ht="15.75" x14ac:dyDescent="0.25">
      <c r="A5" s="34" t="s">
        <v>10</v>
      </c>
      <c r="B5" s="14" t="s">
        <v>143</v>
      </c>
      <c r="C5" s="14" t="s">
        <v>144</v>
      </c>
    </row>
    <row r="6" spans="1:11" ht="15.75" x14ac:dyDescent="0.25">
      <c r="A6" s="15" t="s">
        <v>103</v>
      </c>
      <c r="B6" s="14" t="s">
        <v>104</v>
      </c>
      <c r="C6" s="14">
        <v>0.76800000000000002</v>
      </c>
    </row>
    <row r="7" spans="1:11" ht="15.75" x14ac:dyDescent="0.25">
      <c r="A7" s="15" t="s">
        <v>105</v>
      </c>
      <c r="B7" s="14" t="s">
        <v>104</v>
      </c>
      <c r="C7" s="14">
        <v>0.46700000000000003</v>
      </c>
    </row>
    <row r="8" spans="1:11" ht="15.75" x14ac:dyDescent="0.25">
      <c r="A8" s="15" t="s">
        <v>106</v>
      </c>
      <c r="B8" s="5"/>
      <c r="C8" s="60"/>
    </row>
    <row r="9" spans="1:11" ht="15.75" x14ac:dyDescent="0.25">
      <c r="A9" s="15" t="s">
        <v>107</v>
      </c>
      <c r="B9" s="14" t="s">
        <v>104</v>
      </c>
      <c r="C9" s="14">
        <v>0.876</v>
      </c>
    </row>
    <row r="10" spans="1:11" ht="15.75" x14ac:dyDescent="0.25">
      <c r="A10" s="15" t="s">
        <v>108</v>
      </c>
      <c r="B10" s="14" t="s">
        <v>104</v>
      </c>
      <c r="C10" s="14">
        <v>0.86699999999999999</v>
      </c>
    </row>
    <row r="11" spans="1:11" ht="15.75" x14ac:dyDescent="0.25">
      <c r="A11" s="15" t="s">
        <v>109</v>
      </c>
      <c r="B11" s="14" t="s">
        <v>104</v>
      </c>
      <c r="C11" s="14">
        <v>0.72599999999999998</v>
      </c>
    </row>
    <row r="12" spans="1:11" ht="15.75" x14ac:dyDescent="0.25">
      <c r="A12" s="15" t="s">
        <v>110</v>
      </c>
      <c r="B12" s="14" t="s">
        <v>104</v>
      </c>
      <c r="C12" s="14">
        <v>0.33500000000000002</v>
      </c>
    </row>
    <row r="13" spans="1:11" ht="15.75" x14ac:dyDescent="0.25">
      <c r="A13" s="15" t="s">
        <v>111</v>
      </c>
      <c r="B13" s="14" t="s">
        <v>104</v>
      </c>
      <c r="C13" s="14">
        <v>0.82199999999999995</v>
      </c>
    </row>
    <row r="14" spans="1:11" ht="15.75" x14ac:dyDescent="0.25">
      <c r="A14" s="15" t="s">
        <v>112</v>
      </c>
      <c r="B14" s="14" t="s">
        <v>104</v>
      </c>
      <c r="C14" s="14">
        <v>0.64900000000000002</v>
      </c>
    </row>
    <row r="15" spans="1:11" ht="15.75" x14ac:dyDescent="0.25">
      <c r="A15" s="15" t="s">
        <v>113</v>
      </c>
      <c r="B15" s="14" t="s">
        <v>104</v>
      </c>
      <c r="C15" s="14">
        <v>0.55200000000000005</v>
      </c>
    </row>
    <row r="16" spans="1:11" ht="15.75" x14ac:dyDescent="0.25">
      <c r="A16" s="15" t="s">
        <v>114</v>
      </c>
      <c r="B16" s="14" t="s">
        <v>104</v>
      </c>
      <c r="C16" s="14">
        <v>0.33</v>
      </c>
    </row>
    <row r="17" spans="1:3" ht="15.75" x14ac:dyDescent="0.25">
      <c r="A17" s="15" t="s">
        <v>115</v>
      </c>
      <c r="B17" s="14" t="s">
        <v>104</v>
      </c>
      <c r="C17" s="14">
        <v>0.26400000000000001</v>
      </c>
    </row>
    <row r="18" spans="1:3" ht="15.75" x14ac:dyDescent="0.25">
      <c r="A18" s="15" t="s">
        <v>116</v>
      </c>
      <c r="B18" s="14" t="s">
        <v>104</v>
      </c>
      <c r="C18" s="14">
        <v>0.98699999999999999</v>
      </c>
    </row>
    <row r="19" spans="1:3" ht="15.75" x14ac:dyDescent="0.25">
      <c r="A19" s="15" t="s">
        <v>117</v>
      </c>
      <c r="B19" s="14" t="s">
        <v>104</v>
      </c>
      <c r="C19" s="14">
        <v>0.751</v>
      </c>
    </row>
    <row r="20" spans="1:3" ht="15.75" x14ac:dyDescent="0.25">
      <c r="A20" s="15" t="s">
        <v>118</v>
      </c>
      <c r="B20" s="14" t="s">
        <v>104</v>
      </c>
      <c r="C20" s="14">
        <v>0.752</v>
      </c>
    </row>
    <row r="21" spans="1:3" ht="15.75" x14ac:dyDescent="0.25">
      <c r="A21" s="15" t="s">
        <v>119</v>
      </c>
      <c r="B21" s="14" t="s">
        <v>104</v>
      </c>
      <c r="C21" s="14">
        <v>0.72699999999999998</v>
      </c>
    </row>
    <row r="22" spans="1:3" ht="15.75" x14ac:dyDescent="0.25">
      <c r="A22" s="15" t="s">
        <v>120</v>
      </c>
      <c r="B22" s="14" t="s">
        <v>104</v>
      </c>
      <c r="C22" s="14">
        <v>0.51600000000000001</v>
      </c>
    </row>
    <row r="23" spans="1:3" ht="15.75" x14ac:dyDescent="0.25">
      <c r="A23" s="15" t="s">
        <v>121</v>
      </c>
      <c r="B23" s="14" t="s">
        <v>104</v>
      </c>
      <c r="C23" s="14">
        <v>0.90600000000000003</v>
      </c>
    </row>
    <row r="24" spans="1:3" ht="15.75" x14ac:dyDescent="0.25">
      <c r="A24" s="15" t="s">
        <v>122</v>
      </c>
      <c r="B24" s="14" t="s">
        <v>104</v>
      </c>
      <c r="C24" s="14">
        <v>0.70099999999999996</v>
      </c>
    </row>
    <row r="25" spans="1:3" ht="15.75" x14ac:dyDescent="0.25">
      <c r="A25" s="15" t="s">
        <v>123</v>
      </c>
      <c r="B25" s="14" t="s">
        <v>104</v>
      </c>
      <c r="C25" s="14">
        <v>0.628</v>
      </c>
    </row>
    <row r="26" spans="1:3" ht="15.75" x14ac:dyDescent="0.25">
      <c r="A26" s="15" t="s">
        <v>124</v>
      </c>
      <c r="B26" s="14" t="s">
        <v>104</v>
      </c>
      <c r="C26" s="14">
        <v>0.3</v>
      </c>
    </row>
    <row r="27" spans="1:3" ht="15.75" x14ac:dyDescent="0.25">
      <c r="A27" s="15" t="s">
        <v>125</v>
      </c>
      <c r="B27" s="14" t="s">
        <v>104</v>
      </c>
      <c r="C27" s="14">
        <v>0.34</v>
      </c>
    </row>
    <row r="28" spans="1:3" ht="15.75" x14ac:dyDescent="0.25">
      <c r="A28" s="15" t="s">
        <v>126</v>
      </c>
      <c r="B28" s="14" t="s">
        <v>127</v>
      </c>
      <c r="C28" s="14">
        <v>0.26600000000000001</v>
      </c>
    </row>
  </sheetData>
  <mergeCells count="2">
    <mergeCell ref="A1:C1"/>
    <mergeCell ref="A2:C2"/>
  </mergeCells>
  <pageMargins left="0.7" right="0.7" top="0.75" bottom="0.75" header="0.3" footer="0.3"/>
  <pageSetup paperSize="9" scale="8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workbookViewId="0">
      <selection activeCell="G29" sqref="G29"/>
    </sheetView>
  </sheetViews>
  <sheetFormatPr defaultRowHeight="15" x14ac:dyDescent="0.25"/>
  <cols>
    <col min="1" max="1" width="33.5703125" customWidth="1"/>
  </cols>
  <sheetData>
    <row r="1" spans="1:12" x14ac:dyDescent="0.25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</row>
    <row r="2" spans="1:12" ht="13.5" customHeight="1" x14ac:dyDescent="0.25">
      <c r="A2" s="76" t="s">
        <v>0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</row>
    <row r="3" spans="1:12" ht="16.5" customHeight="1" x14ac:dyDescent="0.25">
      <c r="A3" s="76" t="s">
        <v>128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</row>
    <row r="4" spans="1:12" ht="16.5" customHeight="1" x14ac:dyDescent="0.25">
      <c r="A4" s="78" t="s">
        <v>146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</row>
    <row r="5" spans="1:12" ht="15" customHeight="1" x14ac:dyDescent="0.25">
      <c r="A5" s="77" t="s">
        <v>145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</row>
    <row r="6" spans="1:12" ht="15" customHeight="1" thickBot="1" x14ac:dyDescent="0.3">
      <c r="A6" s="35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</row>
    <row r="7" spans="1:12" ht="15" customHeight="1" thickBot="1" x14ac:dyDescent="0.3">
      <c r="A7" s="36"/>
      <c r="B7" s="37"/>
      <c r="C7" s="38" t="s">
        <v>3</v>
      </c>
      <c r="D7" s="38" t="s">
        <v>4</v>
      </c>
      <c r="E7" s="38" t="s">
        <v>5</v>
      </c>
      <c r="F7" s="38" t="s">
        <v>6</v>
      </c>
      <c r="G7" s="38" t="s">
        <v>7</v>
      </c>
      <c r="H7" s="38" t="s">
        <v>8</v>
      </c>
      <c r="I7" s="38" t="s">
        <v>9</v>
      </c>
      <c r="J7" s="38" t="s">
        <v>10</v>
      </c>
      <c r="K7" s="38" t="s">
        <v>11</v>
      </c>
      <c r="L7" s="38" t="s">
        <v>12</v>
      </c>
    </row>
    <row r="8" spans="1:12" ht="15" customHeight="1" thickBot="1" x14ac:dyDescent="0.3">
      <c r="A8" s="39"/>
      <c r="B8" s="40"/>
      <c r="C8" s="41">
        <v>1</v>
      </c>
      <c r="D8" s="41">
        <v>2</v>
      </c>
      <c r="E8" s="41">
        <v>3</v>
      </c>
      <c r="F8" s="41">
        <v>4</v>
      </c>
      <c r="G8" s="41">
        <v>5</v>
      </c>
      <c r="H8" s="41">
        <v>6</v>
      </c>
      <c r="I8" s="41">
        <v>7</v>
      </c>
      <c r="J8" s="41">
        <v>8</v>
      </c>
      <c r="K8" s="41">
        <v>9</v>
      </c>
      <c r="L8" s="41">
        <v>10</v>
      </c>
    </row>
    <row r="9" spans="1:12" ht="15" customHeight="1" thickBot="1" x14ac:dyDescent="0.3">
      <c r="A9" s="42" t="s">
        <v>13</v>
      </c>
      <c r="B9" s="43">
        <v>1</v>
      </c>
      <c r="C9" s="44"/>
      <c r="D9" s="43"/>
      <c r="E9" s="43"/>
      <c r="F9" s="43"/>
      <c r="G9" s="43"/>
      <c r="H9" s="43"/>
      <c r="I9" s="43"/>
      <c r="J9" s="40"/>
      <c r="K9" s="40"/>
      <c r="L9" s="43"/>
    </row>
    <row r="10" spans="1:12" ht="15" customHeight="1" thickBot="1" x14ac:dyDescent="0.3">
      <c r="A10" s="42" t="s">
        <v>14</v>
      </c>
      <c r="B10" s="43">
        <v>2</v>
      </c>
      <c r="C10" s="43"/>
      <c r="D10" s="43"/>
      <c r="E10" s="43"/>
      <c r="F10" s="43"/>
      <c r="G10" s="40"/>
      <c r="H10" s="40"/>
      <c r="I10" s="40"/>
      <c r="J10" s="43"/>
      <c r="K10" s="40"/>
      <c r="L10" s="43"/>
    </row>
    <row r="11" spans="1:12" ht="15" customHeight="1" thickBot="1" x14ac:dyDescent="0.3">
      <c r="A11" s="42" t="s">
        <v>16</v>
      </c>
      <c r="B11" s="43">
        <v>3</v>
      </c>
      <c r="C11" s="44"/>
      <c r="D11" s="43"/>
      <c r="E11" s="43"/>
      <c r="F11" s="43"/>
      <c r="G11" s="40"/>
      <c r="H11" s="40"/>
      <c r="I11" s="40"/>
      <c r="J11" s="43"/>
      <c r="K11" s="40"/>
      <c r="L11" s="43"/>
    </row>
    <row r="12" spans="1:12" ht="15" customHeight="1" thickBot="1" x14ac:dyDescent="0.3">
      <c r="A12" s="42" t="s">
        <v>17</v>
      </c>
      <c r="B12" s="43">
        <v>4</v>
      </c>
      <c r="C12" s="43"/>
      <c r="D12" s="43"/>
      <c r="E12" s="43"/>
      <c r="F12" s="43"/>
      <c r="G12" s="40"/>
      <c r="H12" s="40"/>
      <c r="I12" s="40"/>
      <c r="J12" s="40"/>
      <c r="K12" s="40"/>
      <c r="L12" s="43"/>
    </row>
    <row r="13" spans="1:12" ht="15" customHeight="1" thickBot="1" x14ac:dyDescent="0.3">
      <c r="A13" s="42" t="s">
        <v>19</v>
      </c>
      <c r="B13" s="43">
        <v>5</v>
      </c>
      <c r="C13" s="43"/>
      <c r="D13" s="43"/>
      <c r="E13" s="43"/>
      <c r="F13" s="43"/>
      <c r="G13" s="43"/>
      <c r="H13" s="43"/>
      <c r="I13" s="43"/>
      <c r="J13" s="43"/>
      <c r="K13" s="40"/>
      <c r="L13" s="43"/>
    </row>
    <row r="14" spans="1:12" ht="15" customHeight="1" thickBot="1" x14ac:dyDescent="0.3">
      <c r="A14" s="42" t="s">
        <v>21</v>
      </c>
      <c r="B14" s="43">
        <v>6</v>
      </c>
      <c r="C14" s="43"/>
      <c r="D14" s="43"/>
      <c r="E14" s="43"/>
      <c r="F14" s="43"/>
      <c r="G14" s="43"/>
      <c r="H14" s="40"/>
      <c r="I14" s="40"/>
      <c r="J14" s="43"/>
      <c r="K14" s="43"/>
      <c r="L14" s="43"/>
    </row>
    <row r="15" spans="1:12" ht="15" customHeight="1" thickBot="1" x14ac:dyDescent="0.3">
      <c r="A15" s="42" t="s">
        <v>23</v>
      </c>
      <c r="B15" s="43">
        <v>7</v>
      </c>
      <c r="C15" s="43"/>
      <c r="D15" s="43"/>
      <c r="E15" s="43"/>
      <c r="F15" s="43"/>
      <c r="G15" s="43"/>
      <c r="H15" s="43"/>
      <c r="I15" s="43"/>
      <c r="J15" s="43"/>
      <c r="K15" s="40"/>
      <c r="L15" s="43"/>
    </row>
    <row r="16" spans="1:12" ht="15" customHeight="1" thickBot="1" x14ac:dyDescent="0.3">
      <c r="A16" s="42" t="s">
        <v>25</v>
      </c>
      <c r="B16" s="43">
        <v>8</v>
      </c>
      <c r="C16" s="43"/>
      <c r="D16" s="43"/>
      <c r="E16" s="43"/>
      <c r="F16" s="43"/>
      <c r="G16" s="43"/>
      <c r="H16" s="43"/>
      <c r="I16" s="43"/>
      <c r="J16" s="43"/>
      <c r="K16" s="43"/>
      <c r="L16" s="43"/>
    </row>
    <row r="17" spans="1:12" ht="15" customHeight="1" thickBot="1" x14ac:dyDescent="0.3">
      <c r="A17" s="42" t="s">
        <v>27</v>
      </c>
      <c r="B17" s="45">
        <v>43473</v>
      </c>
      <c r="C17" s="43"/>
      <c r="D17" s="43"/>
      <c r="E17" s="43"/>
      <c r="F17" s="43"/>
      <c r="G17" s="43"/>
      <c r="H17" s="40"/>
      <c r="I17" s="40"/>
      <c r="J17" s="43"/>
      <c r="K17" s="43"/>
      <c r="L17" s="43"/>
    </row>
    <row r="18" spans="1:12" ht="15" customHeight="1" thickBot="1" x14ac:dyDescent="0.3">
      <c r="A18" s="42" t="s">
        <v>29</v>
      </c>
      <c r="B18" s="45">
        <v>43504</v>
      </c>
      <c r="C18" s="43"/>
      <c r="D18" s="43"/>
      <c r="E18" s="43"/>
      <c r="F18" s="43"/>
      <c r="G18" s="43"/>
      <c r="H18" s="40"/>
      <c r="I18" s="40"/>
      <c r="J18" s="43"/>
      <c r="K18" s="43"/>
      <c r="L18" s="43"/>
    </row>
    <row r="19" spans="1:12" ht="15" customHeight="1" thickBot="1" x14ac:dyDescent="0.3">
      <c r="A19" s="42" t="s">
        <v>31</v>
      </c>
      <c r="B19" s="45">
        <v>43532</v>
      </c>
      <c r="C19" s="40"/>
      <c r="D19" s="40"/>
      <c r="E19" s="40"/>
      <c r="F19" s="40"/>
      <c r="G19" s="40"/>
      <c r="H19" s="40"/>
      <c r="I19" s="40"/>
      <c r="J19" s="43"/>
      <c r="K19" s="43"/>
      <c r="L19" s="43"/>
    </row>
    <row r="20" spans="1:12" ht="15" customHeight="1" thickBot="1" x14ac:dyDescent="0.3">
      <c r="A20" s="42" t="s">
        <v>32</v>
      </c>
      <c r="B20" s="43">
        <v>9</v>
      </c>
      <c r="C20" s="43"/>
      <c r="D20" s="43"/>
      <c r="E20" s="43"/>
      <c r="F20" s="43"/>
      <c r="G20" s="43"/>
      <c r="H20" s="40"/>
      <c r="I20" s="40"/>
      <c r="J20" s="43"/>
      <c r="K20" s="43"/>
      <c r="L20" s="43"/>
    </row>
    <row r="21" spans="1:12" ht="15" customHeight="1" thickBot="1" x14ac:dyDescent="0.3">
      <c r="A21" s="42" t="s">
        <v>34</v>
      </c>
      <c r="B21" s="45">
        <v>43474</v>
      </c>
      <c r="C21" s="43"/>
      <c r="D21" s="43"/>
      <c r="E21" s="43"/>
      <c r="F21" s="43"/>
      <c r="G21" s="43"/>
      <c r="H21" s="40"/>
      <c r="I21" s="40"/>
      <c r="J21" s="43"/>
      <c r="K21" s="43"/>
      <c r="L21" s="43"/>
    </row>
    <row r="22" spans="1:12" ht="15" customHeight="1" thickBot="1" x14ac:dyDescent="0.3">
      <c r="A22" s="42" t="s">
        <v>36</v>
      </c>
      <c r="B22" s="45">
        <v>43505</v>
      </c>
      <c r="C22" s="43"/>
      <c r="D22" s="43"/>
      <c r="E22" s="43"/>
      <c r="F22" s="43"/>
      <c r="G22" s="43"/>
      <c r="H22" s="40"/>
      <c r="I22" s="40"/>
      <c r="J22" s="43"/>
      <c r="K22" s="43"/>
      <c r="L22" s="43"/>
    </row>
    <row r="23" spans="1:12" ht="15" customHeight="1" thickBot="1" x14ac:dyDescent="0.3">
      <c r="A23" s="42" t="s">
        <v>38</v>
      </c>
      <c r="B23" s="45">
        <v>43533</v>
      </c>
      <c r="C23" s="43"/>
      <c r="D23" s="43"/>
      <c r="E23" s="43"/>
      <c r="F23" s="43"/>
      <c r="G23" s="43"/>
      <c r="H23" s="40"/>
      <c r="I23" s="40"/>
      <c r="J23" s="43"/>
      <c r="K23" s="43"/>
      <c r="L23" s="43"/>
    </row>
    <row r="24" spans="1:12" ht="15" customHeight="1" thickBot="1" x14ac:dyDescent="0.3">
      <c r="A24" s="42" t="s">
        <v>40</v>
      </c>
      <c r="B24" s="43">
        <v>10</v>
      </c>
      <c r="C24" s="43"/>
      <c r="D24" s="43"/>
      <c r="E24" s="43"/>
      <c r="F24" s="43"/>
      <c r="G24" s="40"/>
      <c r="H24" s="40"/>
      <c r="I24" s="40"/>
      <c r="J24" s="43"/>
      <c r="K24" s="43"/>
      <c r="L24" s="43"/>
    </row>
    <row r="25" spans="1:12" ht="15" customHeight="1" thickBot="1" x14ac:dyDescent="0.3">
      <c r="A25" s="42" t="s">
        <v>42</v>
      </c>
      <c r="B25" s="43">
        <v>11</v>
      </c>
      <c r="C25" s="43"/>
      <c r="D25" s="43"/>
      <c r="E25" s="43"/>
      <c r="F25" s="43"/>
      <c r="G25" s="40"/>
      <c r="H25" s="40"/>
      <c r="I25" s="40"/>
      <c r="J25" s="43"/>
      <c r="K25" s="43"/>
      <c r="L25" s="43"/>
    </row>
    <row r="26" spans="1:12" ht="15" customHeight="1" thickBot="1" x14ac:dyDescent="0.3">
      <c r="A26" s="42" t="s">
        <v>44</v>
      </c>
      <c r="B26" s="43">
        <v>12</v>
      </c>
      <c r="C26" s="43"/>
      <c r="D26" s="43"/>
      <c r="E26" s="43"/>
      <c r="F26" s="43"/>
      <c r="G26" s="43"/>
      <c r="H26" s="40"/>
      <c r="I26" s="40"/>
      <c r="J26" s="43"/>
      <c r="K26" s="43"/>
      <c r="L26" s="43"/>
    </row>
    <row r="27" spans="1:12" ht="15" customHeight="1" thickBot="1" x14ac:dyDescent="0.3">
      <c r="A27" s="42" t="s">
        <v>46</v>
      </c>
      <c r="B27" s="43">
        <v>13</v>
      </c>
      <c r="C27" s="43"/>
      <c r="D27" s="43"/>
      <c r="E27" s="43"/>
      <c r="F27" s="43"/>
      <c r="G27" s="43"/>
      <c r="H27" s="40"/>
      <c r="I27" s="40"/>
      <c r="J27" s="43"/>
      <c r="K27" s="43"/>
      <c r="L27" s="43"/>
    </row>
    <row r="28" spans="1:12" ht="15" customHeight="1" thickBot="1" x14ac:dyDescent="0.3">
      <c r="A28" s="42" t="s">
        <v>48</v>
      </c>
      <c r="B28" s="43">
        <v>14</v>
      </c>
      <c r="C28" s="43"/>
      <c r="D28" s="43"/>
      <c r="E28" s="43"/>
      <c r="F28" s="43"/>
      <c r="G28" s="43"/>
      <c r="H28" s="40"/>
      <c r="I28" s="40"/>
      <c r="J28" s="43"/>
      <c r="K28" s="43"/>
      <c r="L28" s="43"/>
    </row>
    <row r="29" spans="1:12" ht="15" customHeight="1" thickBot="1" x14ac:dyDescent="0.3">
      <c r="A29" s="42" t="s">
        <v>50</v>
      </c>
      <c r="B29" s="45">
        <v>43479</v>
      </c>
      <c r="C29" s="43"/>
      <c r="D29" s="43"/>
      <c r="E29" s="43"/>
      <c r="F29" s="43"/>
      <c r="G29" s="43"/>
      <c r="H29" s="40"/>
      <c r="I29" s="40"/>
      <c r="J29" s="43"/>
      <c r="K29" s="43"/>
      <c r="L29" s="43"/>
    </row>
    <row r="30" spans="1:12" ht="15" customHeight="1" thickBot="1" x14ac:dyDescent="0.3">
      <c r="A30" s="42" t="s">
        <v>52</v>
      </c>
      <c r="B30" s="43" t="s">
        <v>52</v>
      </c>
      <c r="C30" s="43"/>
      <c r="D30" s="43"/>
      <c r="E30" s="43"/>
      <c r="F30" s="43"/>
      <c r="G30" s="43"/>
      <c r="H30" s="40"/>
      <c r="I30" s="40"/>
      <c r="J30" s="43"/>
      <c r="K30" s="43"/>
      <c r="L30" s="43"/>
    </row>
    <row r="31" spans="1:12" ht="15" customHeight="1" thickBot="1" x14ac:dyDescent="0.3">
      <c r="A31" s="42" t="s">
        <v>53</v>
      </c>
      <c r="B31" s="43" t="s">
        <v>54</v>
      </c>
      <c r="C31" s="43"/>
      <c r="D31" s="43"/>
      <c r="E31" s="43"/>
      <c r="F31" s="43"/>
      <c r="G31" s="43"/>
      <c r="H31" s="40"/>
      <c r="I31" s="40"/>
      <c r="J31" s="43"/>
      <c r="K31" s="43"/>
      <c r="L31" s="43"/>
    </row>
    <row r="32" spans="1:12" ht="15" customHeight="1" thickBot="1" x14ac:dyDescent="0.3">
      <c r="A32" s="42" t="s">
        <v>56</v>
      </c>
      <c r="B32" s="40"/>
      <c r="C32" s="43"/>
      <c r="D32" s="43"/>
      <c r="E32" s="43"/>
      <c r="F32" s="43"/>
      <c r="G32" s="43"/>
      <c r="H32" s="40"/>
      <c r="I32" s="40"/>
      <c r="J32" s="43"/>
      <c r="K32" s="43"/>
      <c r="L32" s="43"/>
    </row>
    <row r="33" spans="1:12" ht="15" customHeight="1" thickBot="1" x14ac:dyDescent="0.3">
      <c r="A33" s="42" t="s">
        <v>58</v>
      </c>
      <c r="B33" s="43">
        <v>15</v>
      </c>
      <c r="C33" s="43"/>
      <c r="D33" s="43"/>
      <c r="E33" s="43"/>
      <c r="F33" s="43"/>
      <c r="G33" s="43"/>
      <c r="H33" s="40"/>
      <c r="I33" s="40"/>
      <c r="J33" s="43"/>
      <c r="K33" s="43"/>
      <c r="L33" s="43"/>
    </row>
    <row r="34" spans="1:12" ht="15" customHeight="1" thickBot="1" x14ac:dyDescent="0.3">
      <c r="A34" s="42" t="s">
        <v>60</v>
      </c>
      <c r="B34" s="43">
        <v>16</v>
      </c>
      <c r="C34" s="43"/>
      <c r="D34" s="43"/>
      <c r="E34" s="43"/>
      <c r="F34" s="43"/>
      <c r="G34" s="43"/>
      <c r="H34" s="40"/>
      <c r="I34" s="40"/>
      <c r="J34" s="43"/>
      <c r="K34" s="43"/>
      <c r="L34" s="43"/>
    </row>
    <row r="35" spans="1:12" ht="15" customHeight="1" thickBot="1" x14ac:dyDescent="0.3">
      <c r="A35" s="42" t="s">
        <v>62</v>
      </c>
      <c r="B35" s="45">
        <v>43481</v>
      </c>
      <c r="C35" s="43"/>
      <c r="D35" s="43"/>
      <c r="E35" s="43"/>
      <c r="F35" s="43"/>
      <c r="G35" s="43"/>
      <c r="H35" s="40"/>
      <c r="I35" s="40"/>
      <c r="J35" s="43"/>
      <c r="K35" s="43"/>
      <c r="L35" s="43"/>
    </row>
    <row r="36" spans="1:12" ht="15" customHeight="1" thickBot="1" x14ac:dyDescent="0.3">
      <c r="A36" s="42" t="s">
        <v>64</v>
      </c>
      <c r="B36" s="45">
        <v>43512</v>
      </c>
      <c r="C36" s="43"/>
      <c r="D36" s="43"/>
      <c r="E36" s="43"/>
      <c r="F36" s="43"/>
      <c r="G36" s="43"/>
      <c r="H36" s="40"/>
      <c r="I36" s="40"/>
      <c r="J36" s="43"/>
      <c r="K36" s="43"/>
      <c r="L36" s="43"/>
    </row>
    <row r="37" spans="1:12" ht="15" customHeight="1" thickBot="1" x14ac:dyDescent="0.3">
      <c r="A37" s="42" t="s">
        <v>66</v>
      </c>
      <c r="B37" s="45">
        <v>43540</v>
      </c>
      <c r="C37" s="43"/>
      <c r="D37" s="43"/>
      <c r="E37" s="43"/>
      <c r="F37" s="43"/>
      <c r="G37" s="43"/>
      <c r="H37" s="40"/>
      <c r="I37" s="40"/>
      <c r="J37" s="43"/>
      <c r="K37" s="43"/>
      <c r="L37" s="43"/>
    </row>
    <row r="38" spans="1:12" ht="15" customHeight="1" thickBot="1" x14ac:dyDescent="0.3">
      <c r="A38" s="42" t="s">
        <v>68</v>
      </c>
      <c r="B38" s="45">
        <v>43571</v>
      </c>
      <c r="C38" s="43"/>
      <c r="D38" s="43"/>
      <c r="E38" s="43"/>
      <c r="F38" s="43"/>
      <c r="G38" s="43"/>
      <c r="H38" s="40"/>
      <c r="I38" s="40"/>
      <c r="J38" s="43"/>
      <c r="K38" s="43"/>
      <c r="L38" s="43"/>
    </row>
    <row r="39" spans="1:12" ht="15" customHeight="1" thickBot="1" x14ac:dyDescent="0.3">
      <c r="A39" s="42" t="s">
        <v>70</v>
      </c>
      <c r="B39" s="43">
        <v>17</v>
      </c>
      <c r="C39" s="43"/>
      <c r="D39" s="43"/>
      <c r="E39" s="43"/>
      <c r="F39" s="43"/>
      <c r="G39" s="43"/>
      <c r="H39" s="40"/>
      <c r="I39" s="40"/>
      <c r="J39" s="43"/>
      <c r="K39" s="43"/>
      <c r="L39" s="43"/>
    </row>
    <row r="40" spans="1:12" ht="15" customHeight="1" thickBot="1" x14ac:dyDescent="0.3">
      <c r="A40" s="42" t="s">
        <v>71</v>
      </c>
      <c r="B40" s="43">
        <v>18</v>
      </c>
      <c r="C40" s="43"/>
      <c r="D40" s="43"/>
      <c r="E40" s="43"/>
      <c r="F40" s="43"/>
      <c r="G40" s="43"/>
      <c r="H40" s="40"/>
      <c r="I40" s="40"/>
      <c r="J40" s="43"/>
      <c r="K40" s="43"/>
      <c r="L40" s="43"/>
    </row>
    <row r="41" spans="1:12" ht="15" customHeight="1" thickBot="1" x14ac:dyDescent="0.3">
      <c r="A41" s="42" t="s">
        <v>73</v>
      </c>
      <c r="B41" s="43">
        <v>19</v>
      </c>
      <c r="C41" s="43"/>
      <c r="D41" s="43"/>
      <c r="E41" s="43"/>
      <c r="F41" s="43"/>
      <c r="G41" s="43"/>
      <c r="H41" s="40"/>
      <c r="I41" s="40"/>
      <c r="J41" s="43"/>
      <c r="K41" s="43"/>
      <c r="L41" s="43"/>
    </row>
    <row r="42" spans="1:12" ht="15" customHeight="1" x14ac:dyDescent="0.25">
      <c r="A42" s="35"/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</row>
  </sheetData>
  <mergeCells count="4">
    <mergeCell ref="A2:L2"/>
    <mergeCell ref="A3:L3"/>
    <mergeCell ref="A5:L5"/>
    <mergeCell ref="A4:L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5"/>
  <sheetViews>
    <sheetView workbookViewId="0">
      <selection activeCell="A9" sqref="A9:C9"/>
    </sheetView>
  </sheetViews>
  <sheetFormatPr defaultRowHeight="15" x14ac:dyDescent="0.25"/>
  <cols>
    <col min="1" max="1" width="51.140625" style="9" customWidth="1"/>
    <col min="2" max="3" width="14.140625" style="9" customWidth="1"/>
  </cols>
  <sheetData>
    <row r="1" spans="1:3" ht="15.75" x14ac:dyDescent="0.25">
      <c r="A1" s="80" t="s">
        <v>86</v>
      </c>
      <c r="B1" s="80"/>
      <c r="C1" s="80"/>
    </row>
    <row r="2" spans="1:3" x14ac:dyDescent="0.25">
      <c r="A2" s="81" t="s">
        <v>87</v>
      </c>
      <c r="B2" s="81"/>
      <c r="C2" s="81"/>
    </row>
    <row r="3" spans="1:3" ht="15.75" x14ac:dyDescent="0.25">
      <c r="A3" s="80" t="s">
        <v>88</v>
      </c>
      <c r="B3" s="80"/>
      <c r="C3" s="80"/>
    </row>
    <row r="4" spans="1:3" ht="15.75" x14ac:dyDescent="0.25">
      <c r="A4" s="80" t="s">
        <v>89</v>
      </c>
      <c r="B4" s="80"/>
      <c r="C4" s="80"/>
    </row>
    <row r="5" spans="1:3" ht="15.75" x14ac:dyDescent="0.25">
      <c r="A5" s="82" t="s">
        <v>1</v>
      </c>
      <c r="B5" s="82"/>
      <c r="C5" s="82"/>
    </row>
    <row r="6" spans="1:3" x14ac:dyDescent="0.25">
      <c r="A6" s="10"/>
      <c r="B6" s="11"/>
      <c r="C6" s="11"/>
    </row>
    <row r="7" spans="1:3" ht="15.75" x14ac:dyDescent="0.25">
      <c r="A7" s="80" t="s">
        <v>2</v>
      </c>
      <c r="B7" s="80"/>
      <c r="C7" s="80"/>
    </row>
    <row r="8" spans="1:3" x14ac:dyDescent="0.25">
      <c r="A8" s="7"/>
      <c r="B8" s="8"/>
      <c r="C8" s="8"/>
    </row>
    <row r="9" spans="1:3" ht="19.5" x14ac:dyDescent="0.25">
      <c r="A9" s="79" t="s">
        <v>97</v>
      </c>
      <c r="B9" s="79"/>
      <c r="C9" s="79"/>
    </row>
    <row r="10" spans="1:3" x14ac:dyDescent="0.25">
      <c r="A10" s="7"/>
      <c r="B10" s="8"/>
      <c r="C10" s="8"/>
    </row>
    <row r="11" spans="1:3" ht="47.25" x14ac:dyDescent="0.25">
      <c r="A11" s="12" t="s">
        <v>90</v>
      </c>
      <c r="B11" s="12" t="s">
        <v>91</v>
      </c>
      <c r="C11" s="12" t="s">
        <v>92</v>
      </c>
    </row>
    <row r="12" spans="1:3" ht="15.75" x14ac:dyDescent="0.25">
      <c r="A12" s="3"/>
      <c r="B12" s="5"/>
      <c r="C12" s="12">
        <v>1</v>
      </c>
    </row>
    <row r="13" spans="1:3" ht="15.75" x14ac:dyDescent="0.25">
      <c r="A13" s="13" t="s">
        <v>13</v>
      </c>
      <c r="B13" s="14">
        <v>1</v>
      </c>
      <c r="C13" s="12" t="s">
        <v>93</v>
      </c>
    </row>
    <row r="14" spans="1:3" ht="15.75" x14ac:dyDescent="0.25">
      <c r="A14" s="13" t="s">
        <v>14</v>
      </c>
      <c r="B14" s="14">
        <v>2</v>
      </c>
      <c r="C14" s="12" t="s">
        <v>15</v>
      </c>
    </row>
    <row r="15" spans="1:3" ht="15.75" x14ac:dyDescent="0.25">
      <c r="A15" s="13" t="s">
        <v>16</v>
      </c>
      <c r="B15" s="14">
        <v>3</v>
      </c>
      <c r="C15" s="12" t="s">
        <v>94</v>
      </c>
    </row>
    <row r="16" spans="1:3" ht="15.75" x14ac:dyDescent="0.25">
      <c r="A16" s="13" t="s">
        <v>17</v>
      </c>
      <c r="B16" s="14">
        <v>4</v>
      </c>
      <c r="C16" s="12" t="s">
        <v>18</v>
      </c>
    </row>
    <row r="17" spans="1:3" ht="15.75" x14ac:dyDescent="0.25">
      <c r="A17" s="13" t="s">
        <v>19</v>
      </c>
      <c r="B17" s="14">
        <v>5</v>
      </c>
      <c r="C17" s="12" t="s">
        <v>20</v>
      </c>
    </row>
    <row r="18" spans="1:3" ht="15.75" x14ac:dyDescent="0.25">
      <c r="A18" s="13" t="s">
        <v>21</v>
      </c>
      <c r="B18" s="14">
        <v>6</v>
      </c>
      <c r="C18" s="12" t="s">
        <v>22</v>
      </c>
    </row>
    <row r="19" spans="1:3" ht="15.75" x14ac:dyDescent="0.25">
      <c r="A19" s="13" t="s">
        <v>23</v>
      </c>
      <c r="B19" s="14">
        <v>7</v>
      </c>
      <c r="C19" s="12" t="s">
        <v>24</v>
      </c>
    </row>
    <row r="20" spans="1:3" ht="15.75" x14ac:dyDescent="0.25">
      <c r="A20" s="13" t="s">
        <v>25</v>
      </c>
      <c r="B20" s="14">
        <v>8</v>
      </c>
      <c r="C20" s="12" t="s">
        <v>26</v>
      </c>
    </row>
    <row r="21" spans="1:3" ht="15.75" x14ac:dyDescent="0.25">
      <c r="A21" s="13" t="s">
        <v>27</v>
      </c>
      <c r="B21" s="14" t="s">
        <v>75</v>
      </c>
      <c r="C21" s="12" t="s">
        <v>28</v>
      </c>
    </row>
    <row r="22" spans="1:3" ht="15.75" x14ac:dyDescent="0.25">
      <c r="A22" s="13" t="s">
        <v>29</v>
      </c>
      <c r="B22" s="14" t="s">
        <v>76</v>
      </c>
      <c r="C22" s="12" t="s">
        <v>30</v>
      </c>
    </row>
    <row r="23" spans="1:3" ht="31.5" x14ac:dyDescent="0.25">
      <c r="A23" s="13" t="s">
        <v>95</v>
      </c>
      <c r="B23" s="14" t="s">
        <v>77</v>
      </c>
      <c r="C23" s="3"/>
    </row>
    <row r="24" spans="1:3" ht="15.75" x14ac:dyDescent="0.25">
      <c r="A24" s="13" t="s">
        <v>32</v>
      </c>
      <c r="B24" s="14">
        <v>9</v>
      </c>
      <c r="C24" s="12" t="s">
        <v>33</v>
      </c>
    </row>
    <row r="25" spans="1:3" ht="15.75" x14ac:dyDescent="0.25">
      <c r="A25" s="13" t="s">
        <v>34</v>
      </c>
      <c r="B25" s="14" t="s">
        <v>78</v>
      </c>
      <c r="C25" s="12" t="s">
        <v>35</v>
      </c>
    </row>
    <row r="26" spans="1:3" ht="15.75" x14ac:dyDescent="0.25">
      <c r="A26" s="13" t="s">
        <v>36</v>
      </c>
      <c r="B26" s="14" t="s">
        <v>79</v>
      </c>
      <c r="C26" s="12" t="s">
        <v>37</v>
      </c>
    </row>
    <row r="27" spans="1:3" ht="15.75" x14ac:dyDescent="0.25">
      <c r="A27" s="13" t="s">
        <v>38</v>
      </c>
      <c r="B27" s="14" t="s">
        <v>80</v>
      </c>
      <c r="C27" s="12" t="s">
        <v>39</v>
      </c>
    </row>
    <row r="28" spans="1:3" ht="15.75" x14ac:dyDescent="0.25">
      <c r="A28" s="13" t="s">
        <v>40</v>
      </c>
      <c r="B28" s="14">
        <v>10</v>
      </c>
      <c r="C28" s="12" t="s">
        <v>41</v>
      </c>
    </row>
    <row r="29" spans="1:3" ht="15.75" x14ac:dyDescent="0.25">
      <c r="A29" s="13" t="s">
        <v>42</v>
      </c>
      <c r="B29" s="14">
        <v>11</v>
      </c>
      <c r="C29" s="12" t="s">
        <v>43</v>
      </c>
    </row>
    <row r="30" spans="1:3" ht="15.75" x14ac:dyDescent="0.25">
      <c r="A30" s="13" t="s">
        <v>44</v>
      </c>
      <c r="B30" s="14">
        <v>12</v>
      </c>
      <c r="C30" s="12" t="s">
        <v>45</v>
      </c>
    </row>
    <row r="31" spans="1:3" ht="15.75" x14ac:dyDescent="0.25">
      <c r="A31" s="13" t="s">
        <v>46</v>
      </c>
      <c r="B31" s="14">
        <v>13</v>
      </c>
      <c r="C31" s="12" t="s">
        <v>47</v>
      </c>
    </row>
    <row r="32" spans="1:3" ht="15.75" x14ac:dyDescent="0.25">
      <c r="A32" s="13" t="s">
        <v>48</v>
      </c>
      <c r="B32" s="14">
        <v>14</v>
      </c>
      <c r="C32" s="12" t="s">
        <v>49</v>
      </c>
    </row>
    <row r="33" spans="1:3" ht="15.75" x14ac:dyDescent="0.25">
      <c r="A33" s="13" t="s">
        <v>50</v>
      </c>
      <c r="B33" s="14" t="s">
        <v>81</v>
      </c>
      <c r="C33" s="12" t="s">
        <v>51</v>
      </c>
    </row>
    <row r="34" spans="1:3" ht="15.75" x14ac:dyDescent="0.25">
      <c r="A34" s="13" t="s">
        <v>52</v>
      </c>
      <c r="B34" s="15" t="s">
        <v>52</v>
      </c>
      <c r="C34" s="13" t="s">
        <v>52</v>
      </c>
    </row>
    <row r="35" spans="1:3" ht="15.75" x14ac:dyDescent="0.25">
      <c r="A35" s="13" t="s">
        <v>53</v>
      </c>
      <c r="B35" s="14" t="s">
        <v>54</v>
      </c>
      <c r="C35" s="12" t="s">
        <v>55</v>
      </c>
    </row>
    <row r="36" spans="1:3" ht="15.75" x14ac:dyDescent="0.25">
      <c r="A36" s="13" t="s">
        <v>56</v>
      </c>
      <c r="B36" s="5"/>
      <c r="C36" s="12" t="s">
        <v>57</v>
      </c>
    </row>
    <row r="37" spans="1:3" ht="15.75" x14ac:dyDescent="0.25">
      <c r="A37" s="13" t="s">
        <v>58</v>
      </c>
      <c r="B37" s="14">
        <v>15</v>
      </c>
      <c r="C37" s="12" t="s">
        <v>59</v>
      </c>
    </row>
    <row r="38" spans="1:3" ht="15.75" x14ac:dyDescent="0.25">
      <c r="A38" s="13" t="s">
        <v>60</v>
      </c>
      <c r="B38" s="14">
        <v>16</v>
      </c>
      <c r="C38" s="12" t="s">
        <v>61</v>
      </c>
    </row>
    <row r="39" spans="1:3" ht="15.75" x14ac:dyDescent="0.25">
      <c r="A39" s="13" t="s">
        <v>62</v>
      </c>
      <c r="B39" s="14" t="s">
        <v>82</v>
      </c>
      <c r="C39" s="12" t="s">
        <v>63</v>
      </c>
    </row>
    <row r="40" spans="1:3" ht="15.75" x14ac:dyDescent="0.25">
      <c r="A40" s="13" t="s">
        <v>64</v>
      </c>
      <c r="B40" s="14" t="s">
        <v>83</v>
      </c>
      <c r="C40" s="12" t="s">
        <v>65</v>
      </c>
    </row>
    <row r="41" spans="1:3" ht="15.75" x14ac:dyDescent="0.25">
      <c r="A41" s="13" t="s">
        <v>66</v>
      </c>
      <c r="B41" s="14" t="s">
        <v>84</v>
      </c>
      <c r="C41" s="12" t="s">
        <v>67</v>
      </c>
    </row>
    <row r="42" spans="1:3" ht="15.75" x14ac:dyDescent="0.25">
      <c r="A42" s="13" t="s">
        <v>68</v>
      </c>
      <c r="B42" s="14" t="s">
        <v>85</v>
      </c>
      <c r="C42" s="12" t="s">
        <v>69</v>
      </c>
    </row>
    <row r="43" spans="1:3" ht="15.75" x14ac:dyDescent="0.25">
      <c r="A43" s="13" t="s">
        <v>70</v>
      </c>
      <c r="B43" s="14">
        <v>17</v>
      </c>
      <c r="C43" s="12" t="s">
        <v>72</v>
      </c>
    </row>
    <row r="44" spans="1:3" ht="15.75" x14ac:dyDescent="0.25">
      <c r="A44" s="13" t="s">
        <v>71</v>
      </c>
      <c r="B44" s="14">
        <v>18</v>
      </c>
      <c r="C44" s="12" t="s">
        <v>74</v>
      </c>
    </row>
    <row r="45" spans="1:3" ht="47.25" x14ac:dyDescent="0.25">
      <c r="A45" s="13" t="s">
        <v>73</v>
      </c>
      <c r="B45" s="14">
        <v>19</v>
      </c>
      <c r="C45" s="12" t="s">
        <v>96</v>
      </c>
    </row>
  </sheetData>
  <mergeCells count="7">
    <mergeCell ref="A9:C9"/>
    <mergeCell ref="A1:C1"/>
    <mergeCell ref="A2:C2"/>
    <mergeCell ref="A3:C3"/>
    <mergeCell ref="A4:C4"/>
    <mergeCell ref="A5:C5"/>
    <mergeCell ref="A7:C7"/>
  </mergeCells>
  <hyperlinks>
    <hyperlink ref="A2" r:id="rId1" location="block_1000" display="https://base.garant.ru/70135702/acd3ffa1a7ddf11e99a61ad6e850a232/ - block_1000"/>
  </hyperlinks>
  <pageMargins left="0.25" right="0.25" top="0.75" bottom="0.75" header="0.3" footer="0.3"/>
  <pageSetup paperSize="9" scale="96" orientation="portrait" verticalDpi="0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4"/>
  <sheetViews>
    <sheetView topLeftCell="A4" workbookViewId="0">
      <selection activeCell="E24" sqref="E24"/>
    </sheetView>
  </sheetViews>
  <sheetFormatPr defaultRowHeight="15" x14ac:dyDescent="0.25"/>
  <cols>
    <col min="1" max="1" width="36.85546875" style="21" customWidth="1"/>
    <col min="2" max="3" width="18.42578125" style="21" customWidth="1"/>
    <col min="4" max="15" width="9.140625" style="6"/>
  </cols>
  <sheetData>
    <row r="1" spans="1:15" s="17" customFormat="1" ht="15.75" x14ac:dyDescent="0.25">
      <c r="A1" s="84" t="s">
        <v>98</v>
      </c>
      <c r="B1" s="84"/>
      <c r="C1" s="84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</row>
    <row r="2" spans="1:15" s="17" customFormat="1" x14ac:dyDescent="0.25">
      <c r="A2" s="85" t="s">
        <v>87</v>
      </c>
      <c r="B2" s="85"/>
      <c r="C2" s="85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</row>
    <row r="3" spans="1:15" s="17" customFormat="1" ht="15.75" x14ac:dyDescent="0.25">
      <c r="A3" s="84" t="s">
        <v>88</v>
      </c>
      <c r="B3" s="84"/>
      <c r="C3" s="84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</row>
    <row r="4" spans="1:15" s="17" customFormat="1" ht="15.75" x14ac:dyDescent="0.25">
      <c r="A4" s="84" t="s">
        <v>89</v>
      </c>
      <c r="B4" s="84"/>
      <c r="C4" s="84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</row>
    <row r="5" spans="1:15" s="17" customFormat="1" ht="15.75" x14ac:dyDescent="0.25">
      <c r="A5" s="86" t="s">
        <v>1</v>
      </c>
      <c r="B5" s="86"/>
      <c r="C5" s="8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</row>
    <row r="6" spans="1:15" s="17" customFormat="1" x14ac:dyDescent="0.25">
      <c r="A6" s="18"/>
      <c r="B6" s="19"/>
      <c r="C6" s="19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</row>
    <row r="7" spans="1:15" s="17" customFormat="1" ht="15.75" x14ac:dyDescent="0.25">
      <c r="A7" s="84" t="s">
        <v>2</v>
      </c>
      <c r="B7" s="84"/>
      <c r="C7" s="84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</row>
    <row r="8" spans="1:15" x14ac:dyDescent="0.25">
      <c r="A8" s="20"/>
    </row>
    <row r="9" spans="1:15" ht="19.5" x14ac:dyDescent="0.25">
      <c r="A9" s="83" t="s">
        <v>99</v>
      </c>
      <c r="B9" s="83"/>
      <c r="C9" s="83"/>
    </row>
    <row r="10" spans="1:15" x14ac:dyDescent="0.25">
      <c r="A10" s="20"/>
    </row>
    <row r="11" spans="1:15" ht="63" x14ac:dyDescent="0.25">
      <c r="A11" s="14" t="s">
        <v>100</v>
      </c>
      <c r="B11" s="14" t="s">
        <v>101</v>
      </c>
      <c r="C11" s="14" t="s">
        <v>102</v>
      </c>
    </row>
    <row r="12" spans="1:15" ht="15.75" x14ac:dyDescent="0.25">
      <c r="A12" s="15" t="s">
        <v>103</v>
      </c>
      <c r="B12" s="14" t="s">
        <v>104</v>
      </c>
      <c r="C12" s="22">
        <v>0.76800000000000002</v>
      </c>
    </row>
    <row r="13" spans="1:15" ht="15.75" x14ac:dyDescent="0.25">
      <c r="A13" s="15" t="s">
        <v>105</v>
      </c>
      <c r="B13" s="14" t="s">
        <v>104</v>
      </c>
      <c r="C13" s="22">
        <v>0.46700000000000003</v>
      </c>
    </row>
    <row r="14" spans="1:15" ht="15.75" x14ac:dyDescent="0.25">
      <c r="A14" s="15" t="s">
        <v>106</v>
      </c>
      <c r="B14" s="5"/>
      <c r="C14" s="5"/>
    </row>
    <row r="15" spans="1:15" ht="15.75" x14ac:dyDescent="0.25">
      <c r="A15" s="15" t="s">
        <v>107</v>
      </c>
      <c r="B15" s="14" t="s">
        <v>104</v>
      </c>
      <c r="C15" s="22">
        <v>0.876</v>
      </c>
    </row>
    <row r="16" spans="1:15" ht="15.75" x14ac:dyDescent="0.25">
      <c r="A16" s="15" t="s">
        <v>108</v>
      </c>
      <c r="B16" s="14" t="s">
        <v>104</v>
      </c>
      <c r="C16" s="22">
        <v>0.86699999999999999</v>
      </c>
    </row>
    <row r="17" spans="1:3" ht="15.75" x14ac:dyDescent="0.25">
      <c r="A17" s="15" t="s">
        <v>109</v>
      </c>
      <c r="B17" s="14" t="s">
        <v>104</v>
      </c>
      <c r="C17" s="22">
        <v>0.72599999999999998</v>
      </c>
    </row>
    <row r="18" spans="1:3" ht="15.75" x14ac:dyDescent="0.25">
      <c r="A18" s="15" t="s">
        <v>110</v>
      </c>
      <c r="B18" s="14" t="s">
        <v>104</v>
      </c>
      <c r="C18" s="22">
        <v>0.33500000000000002</v>
      </c>
    </row>
    <row r="19" spans="1:3" ht="15.75" x14ac:dyDescent="0.25">
      <c r="A19" s="15" t="s">
        <v>111</v>
      </c>
      <c r="B19" s="14" t="s">
        <v>104</v>
      </c>
      <c r="C19" s="22">
        <v>0.82199999999999995</v>
      </c>
    </row>
    <row r="20" spans="1:3" ht="15.75" x14ac:dyDescent="0.25">
      <c r="A20" s="15" t="s">
        <v>112</v>
      </c>
      <c r="B20" s="14" t="s">
        <v>104</v>
      </c>
      <c r="C20" s="22">
        <v>0.64900000000000002</v>
      </c>
    </row>
    <row r="21" spans="1:3" ht="15.75" x14ac:dyDescent="0.25">
      <c r="A21" s="15" t="s">
        <v>113</v>
      </c>
      <c r="B21" s="14" t="s">
        <v>104</v>
      </c>
      <c r="C21" s="22">
        <v>0.55200000000000005</v>
      </c>
    </row>
    <row r="22" spans="1:3" ht="15.75" x14ac:dyDescent="0.25">
      <c r="A22" s="15" t="s">
        <v>114</v>
      </c>
      <c r="B22" s="14" t="s">
        <v>104</v>
      </c>
      <c r="C22" s="22">
        <v>0.33</v>
      </c>
    </row>
    <row r="23" spans="1:3" ht="15.75" x14ac:dyDescent="0.25">
      <c r="A23" s="15" t="s">
        <v>115</v>
      </c>
      <c r="B23" s="14" t="s">
        <v>104</v>
      </c>
      <c r="C23" s="22">
        <v>0.26400000000000001</v>
      </c>
    </row>
    <row r="24" spans="1:3" ht="15.75" x14ac:dyDescent="0.25">
      <c r="A24" s="15" t="s">
        <v>116</v>
      </c>
      <c r="B24" s="14" t="s">
        <v>104</v>
      </c>
      <c r="C24" s="22">
        <v>0.98699999999999999</v>
      </c>
    </row>
    <row r="25" spans="1:3" ht="15.75" x14ac:dyDescent="0.25">
      <c r="A25" s="15" t="s">
        <v>117</v>
      </c>
      <c r="B25" s="14" t="s">
        <v>104</v>
      </c>
      <c r="C25" s="22">
        <v>0.751</v>
      </c>
    </row>
    <row r="26" spans="1:3" ht="15.75" x14ac:dyDescent="0.25">
      <c r="A26" s="15" t="s">
        <v>118</v>
      </c>
      <c r="B26" s="14" t="s">
        <v>104</v>
      </c>
      <c r="C26" s="22">
        <v>0.752</v>
      </c>
    </row>
    <row r="27" spans="1:3" ht="15.75" x14ac:dyDescent="0.25">
      <c r="A27" s="15" t="s">
        <v>119</v>
      </c>
      <c r="B27" s="14" t="s">
        <v>104</v>
      </c>
      <c r="C27" s="22">
        <v>0.72699999999999998</v>
      </c>
    </row>
    <row r="28" spans="1:3" ht="15.75" x14ac:dyDescent="0.25">
      <c r="A28" s="15" t="s">
        <v>120</v>
      </c>
      <c r="B28" s="14" t="s">
        <v>104</v>
      </c>
      <c r="C28" s="22">
        <v>0.51600000000000001</v>
      </c>
    </row>
    <row r="29" spans="1:3" ht="15.75" x14ac:dyDescent="0.25">
      <c r="A29" s="15" t="s">
        <v>121</v>
      </c>
      <c r="B29" s="14" t="s">
        <v>104</v>
      </c>
      <c r="C29" s="22">
        <v>0.90600000000000003</v>
      </c>
    </row>
    <row r="30" spans="1:3" ht="15.75" x14ac:dyDescent="0.25">
      <c r="A30" s="15" t="s">
        <v>122</v>
      </c>
      <c r="B30" s="14" t="s">
        <v>104</v>
      </c>
      <c r="C30" s="22">
        <v>0.70099999999999996</v>
      </c>
    </row>
    <row r="31" spans="1:3" ht="15.75" x14ac:dyDescent="0.25">
      <c r="A31" s="15" t="s">
        <v>123</v>
      </c>
      <c r="B31" s="14" t="s">
        <v>104</v>
      </c>
      <c r="C31" s="22">
        <v>0.628</v>
      </c>
    </row>
    <row r="32" spans="1:3" ht="15.75" x14ac:dyDescent="0.25">
      <c r="A32" s="15" t="s">
        <v>124</v>
      </c>
      <c r="B32" s="14" t="s">
        <v>104</v>
      </c>
      <c r="C32" s="22">
        <v>0.3</v>
      </c>
    </row>
    <row r="33" spans="1:3" ht="15.75" x14ac:dyDescent="0.25">
      <c r="A33" s="15" t="s">
        <v>125</v>
      </c>
      <c r="B33" s="14" t="s">
        <v>104</v>
      </c>
      <c r="C33" s="22">
        <v>0.34</v>
      </c>
    </row>
    <row r="34" spans="1:3" ht="15.75" x14ac:dyDescent="0.25">
      <c r="A34" s="15" t="s">
        <v>126</v>
      </c>
      <c r="B34" s="14" t="s">
        <v>127</v>
      </c>
      <c r="C34" s="22">
        <v>0.26600000000000001</v>
      </c>
    </row>
  </sheetData>
  <mergeCells count="7">
    <mergeCell ref="A9:C9"/>
    <mergeCell ref="A1:C1"/>
    <mergeCell ref="A2:C2"/>
    <mergeCell ref="A3:C3"/>
    <mergeCell ref="A4:C4"/>
    <mergeCell ref="A5:C5"/>
    <mergeCell ref="A7:C7"/>
  </mergeCells>
  <hyperlinks>
    <hyperlink ref="A2" r:id="rId1" location="block_1000" display="https://base.garant.ru/70135702/acd3ffa1a7ddf11e99a61ad6e850a232/ - block_1000"/>
  </hyperlinks>
  <pageMargins left="0.25" right="0.25" top="0.75" bottom="0.75" header="0.3" footer="0.3"/>
  <pageSetup paperSize="9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 1</vt:lpstr>
      <vt:lpstr>Прил2</vt:lpstr>
      <vt:lpstr>Прил 3</vt:lpstr>
      <vt:lpstr>обр1</vt:lpstr>
      <vt:lpstr>(обр 2 прил)</vt:lpstr>
      <vt:lpstr>обр3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2020-08-31T12:13:49Z</dcterms:modified>
</cp:coreProperties>
</file>