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180" yWindow="-195" windowWidth="19335" windowHeight="12075" tabRatio="939" activeTab="18"/>
  </bookViews>
  <sheets>
    <sheet name="СВОД " sheetId="3" r:id="rId1"/>
    <sheet name="УСХ" sheetId="4" r:id="rId2"/>
    <sheet name="ГО и ЧС" sheetId="5" r:id="rId3"/>
    <sheet name="Архитектура" sheetId="14" r:id="rId4"/>
    <sheet name="Образование" sheetId="22" r:id="rId5"/>
    <sheet name="культура " sheetId="18" r:id="rId6"/>
    <sheet name="спорт" sheetId="6" r:id="rId7"/>
    <sheet name="МП" sheetId="7" r:id="rId8"/>
    <sheet name="туризм" sheetId="8" r:id="rId9"/>
    <sheet name="Прест" sheetId="10" r:id="rId10"/>
    <sheet name="Терроризм" sheetId="11" r:id="rId11"/>
    <sheet name="Наркотики" sheetId="12" r:id="rId12"/>
    <sheet name="ОБДД" sheetId="13" r:id="rId13"/>
    <sheet name="Коррупция" sheetId="16" r:id="rId14"/>
    <sheet name="Мун.служба" sheetId="15" r:id="rId15"/>
    <sheet name="ЖКХ " sheetId="20" r:id="rId16"/>
    <sheet name="гор.среда" sheetId="21" r:id="rId17"/>
    <sheet name="Рем.дорог" sheetId="17" r:id="rId18"/>
    <sheet name="Приложение №2кв.2020г." sheetId="1" r:id="rId19"/>
    <sheet name="Приложение №2 кв.2 2020г." sheetId="2" r:id="rId20"/>
    <sheet name="реест" sheetId="19" r:id="rId21"/>
  </sheets>
  <externalReferences>
    <externalReference r:id="rId22"/>
    <externalReference r:id="rId23"/>
  </externalReferences>
  <definedNames>
    <definedName name="_GoBack" localSheetId="15">'ЖКХ '!#REF!</definedName>
    <definedName name="_GoBack" localSheetId="20">реест!$H$165</definedName>
  </definedNames>
  <calcPr calcId="125725"/>
</workbook>
</file>

<file path=xl/calcChain.xml><?xml version="1.0" encoding="utf-8"?>
<calcChain xmlns="http://schemas.openxmlformats.org/spreadsheetml/2006/main">
  <c r="C23" i="22"/>
  <c r="D23"/>
  <c r="J22"/>
  <c r="E23"/>
  <c r="E111" i="1"/>
  <c r="G111"/>
  <c r="H111"/>
  <c r="D111"/>
  <c r="U111"/>
  <c r="W111"/>
  <c r="X111"/>
  <c r="Y111"/>
  <c r="Z111"/>
  <c r="V111"/>
  <c r="Q111"/>
  <c r="R111"/>
  <c r="S111"/>
  <c r="T111"/>
  <c r="P111"/>
  <c r="J111"/>
  <c r="L111"/>
  <c r="M111"/>
  <c r="N111"/>
  <c r="K111"/>
  <c r="O111"/>
  <c r="I111"/>
  <c r="D5" i="3"/>
  <c r="J6" i="4"/>
  <c r="J27" s="1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5"/>
  <c r="N104" i="1"/>
  <c r="G17"/>
  <c r="H17"/>
  <c r="F17"/>
  <c r="E17"/>
  <c r="D17"/>
  <c r="C17" s="1"/>
  <c r="I17"/>
  <c r="D21" i="3" l="1"/>
  <c r="C21"/>
  <c r="D20"/>
  <c r="C20"/>
  <c r="D17" i="17"/>
  <c r="C17"/>
  <c r="R132" i="1"/>
  <c r="Q132"/>
  <c r="N132"/>
  <c r="M132"/>
  <c r="L132"/>
  <c r="K132"/>
  <c r="E25" i="20"/>
  <c r="D25"/>
  <c r="H25" s="1"/>
  <c r="C25"/>
  <c r="T132" i="1"/>
  <c r="S132"/>
  <c r="E110"/>
  <c r="H24" i="20"/>
  <c r="D10" i="3"/>
  <c r="D22" s="1"/>
  <c r="C106" i="1"/>
  <c r="O106"/>
  <c r="I105"/>
  <c r="J132"/>
  <c r="P132"/>
  <c r="V132"/>
  <c r="W132"/>
  <c r="X132"/>
  <c r="Y132"/>
  <c r="Z132"/>
  <c r="U113"/>
  <c r="C29"/>
  <c r="D19" i="3"/>
  <c r="C19"/>
  <c r="J7" i="14"/>
  <c r="J8"/>
  <c r="J9"/>
  <c r="J6"/>
  <c r="C18" i="3"/>
  <c r="D17"/>
  <c r="C17"/>
  <c r="D16"/>
  <c r="C16"/>
  <c r="D15"/>
  <c r="C15"/>
  <c r="D14"/>
  <c r="C14"/>
  <c r="D13"/>
  <c r="C13"/>
  <c r="D12"/>
  <c r="C12"/>
  <c r="D11"/>
  <c r="C11"/>
  <c r="D9"/>
  <c r="D8"/>
  <c r="C8"/>
  <c r="D7"/>
  <c r="C7"/>
  <c r="D6"/>
  <c r="C5"/>
  <c r="J21" i="22"/>
  <c r="J7" l="1"/>
  <c r="J8"/>
  <c r="J9"/>
  <c r="J10"/>
  <c r="J11"/>
  <c r="J12"/>
  <c r="J13"/>
  <c r="J14"/>
  <c r="J15"/>
  <c r="J16"/>
  <c r="J17"/>
  <c r="J18"/>
  <c r="J19"/>
  <c r="J20"/>
  <c r="J6"/>
  <c r="J23" l="1"/>
  <c r="C10" i="3"/>
  <c r="E17" i="17"/>
  <c r="E11" i="21"/>
  <c r="D11"/>
  <c r="C11"/>
  <c r="H10"/>
  <c r="H11" s="1"/>
  <c r="H9"/>
  <c r="H8"/>
  <c r="H23" i="20"/>
  <c r="H22"/>
  <c r="H21"/>
  <c r="H20"/>
  <c r="H19"/>
  <c r="H18"/>
  <c r="H17"/>
  <c r="H16"/>
  <c r="H15"/>
  <c r="H14"/>
  <c r="H13"/>
  <c r="H12"/>
  <c r="H11"/>
  <c r="H10"/>
  <c r="H9"/>
  <c r="H8"/>
  <c r="H7"/>
  <c r="H6"/>
  <c r="H5"/>
  <c r="C27" i="4" l="1"/>
  <c r="I160" i="19" l="1"/>
  <c r="H160"/>
  <c r="N151"/>
  <c r="N152"/>
  <c r="N153"/>
  <c r="N154"/>
  <c r="N155"/>
  <c r="N156"/>
  <c r="N157"/>
  <c r="N158"/>
  <c r="N150"/>
  <c r="N159"/>
  <c r="U109" i="1"/>
  <c r="O109"/>
  <c r="I109"/>
  <c r="H109"/>
  <c r="G109"/>
  <c r="F109"/>
  <c r="E109"/>
  <c r="D109"/>
  <c r="U110"/>
  <c r="O110"/>
  <c r="I110"/>
  <c r="H110"/>
  <c r="G110"/>
  <c r="F110"/>
  <c r="D110"/>
  <c r="O121"/>
  <c r="O37" i="19"/>
  <c r="N37"/>
  <c r="H9" i="17"/>
  <c r="H10"/>
  <c r="H11"/>
  <c r="H12"/>
  <c r="H13"/>
  <c r="H14"/>
  <c r="H15"/>
  <c r="H16"/>
  <c r="H8"/>
  <c r="C109" i="1" l="1"/>
  <c r="C110"/>
  <c r="J8" i="8"/>
  <c r="J9"/>
  <c r="J10"/>
  <c r="J11"/>
  <c r="J12"/>
  <c r="J13"/>
  <c r="J14"/>
  <c r="J15"/>
  <c r="J16"/>
  <c r="J17"/>
  <c r="J7"/>
  <c r="R76" i="1"/>
  <c r="J23" i="7"/>
  <c r="J8" i="6"/>
  <c r="J9"/>
  <c r="J10"/>
  <c r="J13" i="7"/>
  <c r="J29" s="1"/>
  <c r="J8"/>
  <c r="J9"/>
  <c r="J10"/>
  <c r="J11"/>
  <c r="J12"/>
  <c r="J16"/>
  <c r="J17"/>
  <c r="J18"/>
  <c r="J19"/>
  <c r="J20"/>
  <c r="J21"/>
  <c r="J22"/>
  <c r="J24"/>
  <c r="J25"/>
  <c r="J26"/>
  <c r="J27"/>
  <c r="J28"/>
  <c r="J7"/>
  <c r="J37" i="19"/>
  <c r="G37"/>
  <c r="H37"/>
  <c r="I37"/>
  <c r="F37"/>
  <c r="L134"/>
  <c r="R75" i="1"/>
  <c r="K37" i="19" l="1"/>
  <c r="J7" i="5"/>
  <c r="J8"/>
  <c r="J9"/>
  <c r="J10"/>
  <c r="J11"/>
  <c r="J12"/>
  <c r="J13"/>
  <c r="J14"/>
  <c r="J15"/>
  <c r="J16"/>
  <c r="J17"/>
  <c r="J18"/>
  <c r="J19"/>
  <c r="J20"/>
  <c r="J21"/>
  <c r="J22"/>
  <c r="J23"/>
  <c r="J6"/>
  <c r="E24"/>
  <c r="J24" s="1"/>
  <c r="E10" i="14"/>
  <c r="D18" i="3" s="1"/>
  <c r="J11" i="18" l="1"/>
  <c r="U108" i="1" l="1"/>
  <c r="O108"/>
  <c r="I108"/>
  <c r="H108"/>
  <c r="G108"/>
  <c r="F108"/>
  <c r="E108"/>
  <c r="D108"/>
  <c r="U107"/>
  <c r="O105"/>
  <c r="H105"/>
  <c r="U104"/>
  <c r="R104"/>
  <c r="O104" s="1"/>
  <c r="L104"/>
  <c r="K104"/>
  <c r="G104"/>
  <c r="D104"/>
  <c r="U103"/>
  <c r="R103"/>
  <c r="O103" s="1"/>
  <c r="I103"/>
  <c r="H103"/>
  <c r="G103"/>
  <c r="E103"/>
  <c r="D103"/>
  <c r="U102"/>
  <c r="O102"/>
  <c r="I102"/>
  <c r="H102"/>
  <c r="G102"/>
  <c r="F102"/>
  <c r="E102"/>
  <c r="D102"/>
  <c r="U101"/>
  <c r="I101"/>
  <c r="H101"/>
  <c r="G101"/>
  <c r="F101"/>
  <c r="F111" s="1"/>
  <c r="E101"/>
  <c r="D101"/>
  <c r="U100"/>
  <c r="I100"/>
  <c r="H100"/>
  <c r="G100"/>
  <c r="F100"/>
  <c r="E100"/>
  <c r="D100"/>
  <c r="U99"/>
  <c r="R99"/>
  <c r="I99"/>
  <c r="H99"/>
  <c r="G99"/>
  <c r="E99"/>
  <c r="D99"/>
  <c r="U98"/>
  <c r="O98"/>
  <c r="I98"/>
  <c r="H98"/>
  <c r="G98"/>
  <c r="F98"/>
  <c r="E98"/>
  <c r="D98"/>
  <c r="U97"/>
  <c r="O97"/>
  <c r="I97"/>
  <c r="H97"/>
  <c r="G97"/>
  <c r="F97"/>
  <c r="E97"/>
  <c r="D97"/>
  <c r="U96"/>
  <c r="I96"/>
  <c r="H96"/>
  <c r="G96"/>
  <c r="F96"/>
  <c r="E96"/>
  <c r="D96"/>
  <c r="U95"/>
  <c r="O95"/>
  <c r="I95"/>
  <c r="H95"/>
  <c r="G95"/>
  <c r="F95"/>
  <c r="E95"/>
  <c r="D95"/>
  <c r="U94"/>
  <c r="O94"/>
  <c r="I94"/>
  <c r="H94"/>
  <c r="G94"/>
  <c r="F94"/>
  <c r="E94"/>
  <c r="D94"/>
  <c r="C95" l="1"/>
  <c r="C100"/>
  <c r="H104"/>
  <c r="E104"/>
  <c r="C101"/>
  <c r="C111" s="1"/>
  <c r="F104"/>
  <c r="C96"/>
  <c r="C102"/>
  <c r="I104"/>
  <c r="C94"/>
  <c r="C97"/>
  <c r="C98"/>
  <c r="G105"/>
  <c r="F99"/>
  <c r="C99" s="1"/>
  <c r="O99"/>
  <c r="F103"/>
  <c r="C103" s="1"/>
  <c r="C104" l="1"/>
  <c r="F105"/>
  <c r="E105" l="1"/>
  <c r="D105" l="1"/>
  <c r="C105" s="1"/>
  <c r="R30" l="1"/>
  <c r="P30"/>
  <c r="T30"/>
  <c r="G24" i="18"/>
  <c r="E24"/>
  <c r="C23"/>
  <c r="J22"/>
  <c r="J21"/>
  <c r="C21"/>
  <c r="C24" s="1"/>
  <c r="J20"/>
  <c r="D19"/>
  <c r="J19" s="1"/>
  <c r="J18"/>
  <c r="J17"/>
  <c r="J16"/>
  <c r="J15"/>
  <c r="J14"/>
  <c r="D12"/>
  <c r="J12" s="1"/>
  <c r="J10"/>
  <c r="J9"/>
  <c r="J8"/>
  <c r="J7"/>
  <c r="J24" l="1"/>
  <c r="D24"/>
  <c r="C6" i="3" s="1"/>
  <c r="H17" i="17" l="1"/>
  <c r="J11" i="16" l="1"/>
  <c r="E6" i="15"/>
  <c r="G10" i="14" l="1"/>
  <c r="C10"/>
  <c r="J10" l="1"/>
  <c r="F14" i="10"/>
  <c r="D14"/>
  <c r="E17" i="8"/>
  <c r="C17"/>
  <c r="G29" i="7"/>
  <c r="E29"/>
  <c r="C29"/>
  <c r="G17" i="6"/>
  <c r="E17"/>
  <c r="C17"/>
  <c r="D16"/>
  <c r="J16" s="1"/>
  <c r="J15"/>
  <c r="D14"/>
  <c r="J14" s="1"/>
  <c r="D13"/>
  <c r="J13" s="1"/>
  <c r="D12"/>
  <c r="J12" s="1"/>
  <c r="D11"/>
  <c r="J11" s="1"/>
  <c r="D7"/>
  <c r="J7" s="1"/>
  <c r="D17" l="1"/>
  <c r="C9" i="3" s="1"/>
  <c r="C22" s="1"/>
  <c r="E22" s="1"/>
  <c r="E9" l="1"/>
  <c r="J17" i="6"/>
  <c r="D24" i="5"/>
  <c r="C24"/>
  <c r="E6" i="3"/>
  <c r="E7"/>
  <c r="E8"/>
  <c r="E10"/>
  <c r="E11"/>
  <c r="E13"/>
  <c r="E14"/>
  <c r="E15"/>
  <c r="E16"/>
  <c r="E17"/>
  <c r="E18"/>
  <c r="E19"/>
  <c r="E20"/>
  <c r="E21"/>
  <c r="E12" l="1"/>
  <c r="G27" i="4"/>
  <c r="E27"/>
  <c r="D27"/>
  <c r="D10" i="2"/>
  <c r="C10"/>
  <c r="U131" i="1"/>
  <c r="O131"/>
  <c r="I131"/>
  <c r="H131"/>
  <c r="G131"/>
  <c r="F131"/>
  <c r="E131"/>
  <c r="D131"/>
  <c r="U130"/>
  <c r="O130"/>
  <c r="I130"/>
  <c r="H130"/>
  <c r="G130"/>
  <c r="F130"/>
  <c r="E130"/>
  <c r="D130"/>
  <c r="U129"/>
  <c r="O129"/>
  <c r="I129"/>
  <c r="H129"/>
  <c r="G129"/>
  <c r="F129"/>
  <c r="E129"/>
  <c r="D129"/>
  <c r="U128"/>
  <c r="O128"/>
  <c r="I128"/>
  <c r="H128"/>
  <c r="G128"/>
  <c r="F128"/>
  <c r="E128"/>
  <c r="D128"/>
  <c r="U127"/>
  <c r="O127"/>
  <c r="I127"/>
  <c r="H127"/>
  <c r="G127"/>
  <c r="F127"/>
  <c r="E127"/>
  <c r="D127"/>
  <c r="U126"/>
  <c r="O126"/>
  <c r="I126"/>
  <c r="H126"/>
  <c r="G126"/>
  <c r="F126"/>
  <c r="E126"/>
  <c r="D126"/>
  <c r="U125"/>
  <c r="O125"/>
  <c r="I125"/>
  <c r="H125"/>
  <c r="G125"/>
  <c r="F125"/>
  <c r="E125"/>
  <c r="D125"/>
  <c r="U124"/>
  <c r="O124"/>
  <c r="I124"/>
  <c r="H124"/>
  <c r="G124"/>
  <c r="F124"/>
  <c r="E124"/>
  <c r="D124"/>
  <c r="U123"/>
  <c r="O123"/>
  <c r="I123"/>
  <c r="H123"/>
  <c r="G123"/>
  <c r="F123"/>
  <c r="E123"/>
  <c r="D123"/>
  <c r="U122"/>
  <c r="O122"/>
  <c r="I122"/>
  <c r="H122"/>
  <c r="G122"/>
  <c r="F122"/>
  <c r="E122"/>
  <c r="D122"/>
  <c r="U121"/>
  <c r="I121"/>
  <c r="H121"/>
  <c r="G121"/>
  <c r="F121"/>
  <c r="E121"/>
  <c r="D121"/>
  <c r="U120"/>
  <c r="O120"/>
  <c r="I120"/>
  <c r="H120"/>
  <c r="G120"/>
  <c r="F120"/>
  <c r="E120"/>
  <c r="D120"/>
  <c r="U119"/>
  <c r="O119"/>
  <c r="I119"/>
  <c r="H119"/>
  <c r="G119"/>
  <c r="F119"/>
  <c r="E119"/>
  <c r="D119"/>
  <c r="U118"/>
  <c r="O118"/>
  <c r="I118"/>
  <c r="H118"/>
  <c r="G118"/>
  <c r="F118"/>
  <c r="E118"/>
  <c r="D118"/>
  <c r="U117"/>
  <c r="O117"/>
  <c r="I117"/>
  <c r="H117"/>
  <c r="G117"/>
  <c r="F117"/>
  <c r="E117"/>
  <c r="D117"/>
  <c r="U116"/>
  <c r="O116"/>
  <c r="I116"/>
  <c r="H116"/>
  <c r="G116"/>
  <c r="F116"/>
  <c r="E116"/>
  <c r="D116"/>
  <c r="U115"/>
  <c r="O115"/>
  <c r="I115"/>
  <c r="H115"/>
  <c r="G115"/>
  <c r="F115"/>
  <c r="E115"/>
  <c r="D115"/>
  <c r="U114"/>
  <c r="O114"/>
  <c r="I114"/>
  <c r="H114"/>
  <c r="G114"/>
  <c r="F114"/>
  <c r="E114"/>
  <c r="D114"/>
  <c r="O113"/>
  <c r="I113"/>
  <c r="H113"/>
  <c r="G113"/>
  <c r="G132" s="1"/>
  <c r="F113"/>
  <c r="E113"/>
  <c r="D113"/>
  <c r="Z92"/>
  <c r="Y92"/>
  <c r="X92"/>
  <c r="W92"/>
  <c r="V92"/>
  <c r="T92"/>
  <c r="S92"/>
  <c r="R92"/>
  <c r="Q92"/>
  <c r="P92"/>
  <c r="N92"/>
  <c r="M92"/>
  <c r="L92"/>
  <c r="K92"/>
  <c r="J92"/>
  <c r="U91"/>
  <c r="O91"/>
  <c r="I91"/>
  <c r="H91"/>
  <c r="G91"/>
  <c r="F91"/>
  <c r="E91"/>
  <c r="D91"/>
  <c r="U90"/>
  <c r="O90"/>
  <c r="I90"/>
  <c r="H90"/>
  <c r="G90"/>
  <c r="F90"/>
  <c r="E90"/>
  <c r="D90"/>
  <c r="U89"/>
  <c r="O89"/>
  <c r="I89"/>
  <c r="H89"/>
  <c r="G89"/>
  <c r="F89"/>
  <c r="E89"/>
  <c r="D89"/>
  <c r="U88"/>
  <c r="O88"/>
  <c r="I88"/>
  <c r="H88"/>
  <c r="G88"/>
  <c r="F88"/>
  <c r="E88"/>
  <c r="D88"/>
  <c r="U87"/>
  <c r="O87"/>
  <c r="I87"/>
  <c r="H87"/>
  <c r="G87"/>
  <c r="F87"/>
  <c r="E87"/>
  <c r="D87"/>
  <c r="U86"/>
  <c r="O86"/>
  <c r="I86"/>
  <c r="H86"/>
  <c r="G86"/>
  <c r="F86"/>
  <c r="E86"/>
  <c r="D86"/>
  <c r="U85"/>
  <c r="O85"/>
  <c r="I85"/>
  <c r="H85"/>
  <c r="G85"/>
  <c r="F85"/>
  <c r="E85"/>
  <c r="D85"/>
  <c r="U84"/>
  <c r="O84"/>
  <c r="I84"/>
  <c r="H84"/>
  <c r="G84"/>
  <c r="F84"/>
  <c r="E84"/>
  <c r="D84"/>
  <c r="Z82"/>
  <c r="Y82"/>
  <c r="X82"/>
  <c r="W82"/>
  <c r="V82"/>
  <c r="T82"/>
  <c r="S82"/>
  <c r="R82"/>
  <c r="Q82"/>
  <c r="P82"/>
  <c r="N82"/>
  <c r="M82"/>
  <c r="L82"/>
  <c r="K82"/>
  <c r="J82"/>
  <c r="U81"/>
  <c r="I81"/>
  <c r="H81"/>
  <c r="G81"/>
  <c r="F81"/>
  <c r="E81"/>
  <c r="D81"/>
  <c r="U80"/>
  <c r="O80"/>
  <c r="I80"/>
  <c r="H80"/>
  <c r="G80"/>
  <c r="F80"/>
  <c r="E80"/>
  <c r="D80"/>
  <c r="U79"/>
  <c r="O79"/>
  <c r="I79"/>
  <c r="H79"/>
  <c r="G79"/>
  <c r="F79"/>
  <c r="E79"/>
  <c r="D79"/>
  <c r="U78"/>
  <c r="O78"/>
  <c r="I78"/>
  <c r="H78"/>
  <c r="G78"/>
  <c r="F78"/>
  <c r="E78"/>
  <c r="D78"/>
  <c r="U77"/>
  <c r="O77"/>
  <c r="I77"/>
  <c r="H77"/>
  <c r="G77"/>
  <c r="F77"/>
  <c r="E77"/>
  <c r="D77"/>
  <c r="U76"/>
  <c r="I76"/>
  <c r="H76"/>
  <c r="G76"/>
  <c r="F76"/>
  <c r="E76"/>
  <c r="D76"/>
  <c r="U75"/>
  <c r="O75"/>
  <c r="I75"/>
  <c r="H75"/>
  <c r="G75"/>
  <c r="F75"/>
  <c r="E75"/>
  <c r="D75"/>
  <c r="U74"/>
  <c r="O74"/>
  <c r="I74"/>
  <c r="H74"/>
  <c r="G74"/>
  <c r="F74"/>
  <c r="E74"/>
  <c r="D74"/>
  <c r="U73"/>
  <c r="O73"/>
  <c r="I73"/>
  <c r="H73"/>
  <c r="G73"/>
  <c r="F73"/>
  <c r="E73"/>
  <c r="D73"/>
  <c r="U72"/>
  <c r="O72"/>
  <c r="I72"/>
  <c r="H72"/>
  <c r="G72"/>
  <c r="F72"/>
  <c r="E72"/>
  <c r="D72"/>
  <c r="U71"/>
  <c r="O71"/>
  <c r="I71"/>
  <c r="H71"/>
  <c r="G71"/>
  <c r="F71"/>
  <c r="E71"/>
  <c r="D71"/>
  <c r="U70"/>
  <c r="O70"/>
  <c r="I70"/>
  <c r="H70"/>
  <c r="G70"/>
  <c r="F70"/>
  <c r="E70"/>
  <c r="D70"/>
  <c r="U69"/>
  <c r="O69"/>
  <c r="I69"/>
  <c r="H69"/>
  <c r="G69"/>
  <c r="F69"/>
  <c r="E69"/>
  <c r="D69"/>
  <c r="U68"/>
  <c r="I68"/>
  <c r="H68"/>
  <c r="G68"/>
  <c r="F68"/>
  <c r="E68"/>
  <c r="D68"/>
  <c r="U67"/>
  <c r="O67"/>
  <c r="I67"/>
  <c r="H67"/>
  <c r="G67"/>
  <c r="F67"/>
  <c r="E67"/>
  <c r="D67"/>
  <c r="U66"/>
  <c r="O66"/>
  <c r="I66"/>
  <c r="H66"/>
  <c r="G66"/>
  <c r="F66"/>
  <c r="E66"/>
  <c r="D66"/>
  <c r="U65"/>
  <c r="O65"/>
  <c r="I65"/>
  <c r="H65"/>
  <c r="G65"/>
  <c r="F65"/>
  <c r="E65"/>
  <c r="D65"/>
  <c r="U64"/>
  <c r="O64"/>
  <c r="I64"/>
  <c r="H64"/>
  <c r="G64"/>
  <c r="F64"/>
  <c r="E64"/>
  <c r="D64"/>
  <c r="U63"/>
  <c r="O63"/>
  <c r="I63"/>
  <c r="H63"/>
  <c r="G63"/>
  <c r="F63"/>
  <c r="E63"/>
  <c r="D63"/>
  <c r="U62"/>
  <c r="O62"/>
  <c r="I62"/>
  <c r="H62"/>
  <c r="G62"/>
  <c r="F62"/>
  <c r="E62"/>
  <c r="D62"/>
  <c r="Z60"/>
  <c r="Y60"/>
  <c r="X60"/>
  <c r="W60"/>
  <c r="V60"/>
  <c r="T60"/>
  <c r="S60"/>
  <c r="R60"/>
  <c r="Q60"/>
  <c r="P60"/>
  <c r="N60"/>
  <c r="M60"/>
  <c r="L60"/>
  <c r="K60"/>
  <c r="J60"/>
  <c r="U59"/>
  <c r="O59"/>
  <c r="I59"/>
  <c r="H59"/>
  <c r="G59"/>
  <c r="F59"/>
  <c r="E59"/>
  <c r="D59"/>
  <c r="U58"/>
  <c r="O58"/>
  <c r="I58"/>
  <c r="H58"/>
  <c r="G58"/>
  <c r="F58"/>
  <c r="E58"/>
  <c r="D58"/>
  <c r="U57"/>
  <c r="O57"/>
  <c r="I57"/>
  <c r="H57"/>
  <c r="G57"/>
  <c r="F57"/>
  <c r="E57"/>
  <c r="D57"/>
  <c r="U56"/>
  <c r="O56"/>
  <c r="I56"/>
  <c r="H56"/>
  <c r="G56"/>
  <c r="F56"/>
  <c r="E56"/>
  <c r="D56"/>
  <c r="U55"/>
  <c r="O55"/>
  <c r="I55"/>
  <c r="H55"/>
  <c r="G55"/>
  <c r="F55"/>
  <c r="E55"/>
  <c r="D55"/>
  <c r="U54"/>
  <c r="O54"/>
  <c r="I54"/>
  <c r="H54"/>
  <c r="G54"/>
  <c r="F54"/>
  <c r="E54"/>
  <c r="D54"/>
  <c r="U53"/>
  <c r="O53"/>
  <c r="I53"/>
  <c r="H53"/>
  <c r="G53"/>
  <c r="F53"/>
  <c r="E53"/>
  <c r="D53"/>
  <c r="U52"/>
  <c r="O52"/>
  <c r="I52"/>
  <c r="H52"/>
  <c r="G52"/>
  <c r="F52"/>
  <c r="E52"/>
  <c r="D52"/>
  <c r="U51"/>
  <c r="O51"/>
  <c r="I51"/>
  <c r="H51"/>
  <c r="G51"/>
  <c r="F51"/>
  <c r="E51"/>
  <c r="D51"/>
  <c r="U50"/>
  <c r="O50"/>
  <c r="I50"/>
  <c r="H50"/>
  <c r="G50"/>
  <c r="F50"/>
  <c r="E50"/>
  <c r="D50"/>
  <c r="Z48"/>
  <c r="Y48"/>
  <c r="X48"/>
  <c r="W48"/>
  <c r="V48"/>
  <c r="T48"/>
  <c r="S48"/>
  <c r="Q48"/>
  <c r="P48"/>
  <c r="N48"/>
  <c r="M48"/>
  <c r="K48"/>
  <c r="J48"/>
  <c r="U47"/>
  <c r="O47"/>
  <c r="L47"/>
  <c r="I47" s="1"/>
  <c r="H47"/>
  <c r="G47"/>
  <c r="E47"/>
  <c r="D47"/>
  <c r="U46"/>
  <c r="O46"/>
  <c r="I46"/>
  <c r="H46"/>
  <c r="G46"/>
  <c r="F46"/>
  <c r="E46"/>
  <c r="D46"/>
  <c r="U45"/>
  <c r="O45"/>
  <c r="I45"/>
  <c r="H45"/>
  <c r="G45"/>
  <c r="F45"/>
  <c r="E45"/>
  <c r="D45"/>
  <c r="U44"/>
  <c r="O44"/>
  <c r="I44"/>
  <c r="H44"/>
  <c r="G44"/>
  <c r="F44"/>
  <c r="E44"/>
  <c r="D44"/>
  <c r="U43"/>
  <c r="O43"/>
  <c r="I43"/>
  <c r="H43"/>
  <c r="G43"/>
  <c r="F43"/>
  <c r="E43"/>
  <c r="D43"/>
  <c r="U42"/>
  <c r="R42"/>
  <c r="O42" s="1"/>
  <c r="I42"/>
  <c r="H42"/>
  <c r="G42"/>
  <c r="E42"/>
  <c r="D42"/>
  <c r="U41"/>
  <c r="O41"/>
  <c r="I41"/>
  <c r="H41"/>
  <c r="G41"/>
  <c r="F41"/>
  <c r="E41"/>
  <c r="D41"/>
  <c r="U40"/>
  <c r="O40"/>
  <c r="I40"/>
  <c r="H40"/>
  <c r="G40"/>
  <c r="F40"/>
  <c r="E40"/>
  <c r="D40"/>
  <c r="U39"/>
  <c r="O39"/>
  <c r="I39"/>
  <c r="H39"/>
  <c r="G39"/>
  <c r="F39"/>
  <c r="E39"/>
  <c r="D39"/>
  <c r="U38"/>
  <c r="O38"/>
  <c r="I38"/>
  <c r="H38"/>
  <c r="G38"/>
  <c r="F38"/>
  <c r="E38"/>
  <c r="D38"/>
  <c r="U37"/>
  <c r="O37"/>
  <c r="I37"/>
  <c r="H37"/>
  <c r="G37"/>
  <c r="F37"/>
  <c r="E37"/>
  <c r="D37"/>
  <c r="U36"/>
  <c r="O36"/>
  <c r="I36"/>
  <c r="H36"/>
  <c r="G36"/>
  <c r="F36"/>
  <c r="E36"/>
  <c r="D36"/>
  <c r="U35"/>
  <c r="R35"/>
  <c r="I35"/>
  <c r="H35"/>
  <c r="G35"/>
  <c r="E35"/>
  <c r="D35"/>
  <c r="U34"/>
  <c r="O34"/>
  <c r="I34"/>
  <c r="H34"/>
  <c r="G34"/>
  <c r="F34"/>
  <c r="E34"/>
  <c r="D34"/>
  <c r="U33"/>
  <c r="O33"/>
  <c r="I33"/>
  <c r="H33"/>
  <c r="G33"/>
  <c r="F33"/>
  <c r="E33"/>
  <c r="D33"/>
  <c r="U32"/>
  <c r="O32"/>
  <c r="I32"/>
  <c r="H32"/>
  <c r="G32"/>
  <c r="F32"/>
  <c r="E32"/>
  <c r="D32"/>
  <c r="Z30"/>
  <c r="Z133" s="1"/>
  <c r="Y30"/>
  <c r="X30"/>
  <c r="X133" s="1"/>
  <c r="W30"/>
  <c r="V30"/>
  <c r="V133" s="1"/>
  <c r="S30"/>
  <c r="Q30"/>
  <c r="Q133" s="1"/>
  <c r="N30"/>
  <c r="M30"/>
  <c r="M133" s="1"/>
  <c r="L30"/>
  <c r="K30"/>
  <c r="K133" s="1"/>
  <c r="J30"/>
  <c r="U27"/>
  <c r="O27"/>
  <c r="I27"/>
  <c r="H27"/>
  <c r="G27"/>
  <c r="F27"/>
  <c r="E27"/>
  <c r="D27"/>
  <c r="U26"/>
  <c r="O26"/>
  <c r="I26"/>
  <c r="H26"/>
  <c r="G26"/>
  <c r="F26"/>
  <c r="E26"/>
  <c r="D26"/>
  <c r="U25"/>
  <c r="O25"/>
  <c r="I25"/>
  <c r="H25"/>
  <c r="G25"/>
  <c r="F25"/>
  <c r="E25"/>
  <c r="D25"/>
  <c r="U24"/>
  <c r="O24"/>
  <c r="I24"/>
  <c r="H24"/>
  <c r="G24"/>
  <c r="F24"/>
  <c r="E24"/>
  <c r="D24"/>
  <c r="U23"/>
  <c r="O23"/>
  <c r="I23"/>
  <c r="H23"/>
  <c r="G23"/>
  <c r="F23"/>
  <c r="E23"/>
  <c r="D23"/>
  <c r="U22"/>
  <c r="O22"/>
  <c r="I22"/>
  <c r="H22"/>
  <c r="G22"/>
  <c r="F22"/>
  <c r="E22"/>
  <c r="D22"/>
  <c r="U21"/>
  <c r="O21"/>
  <c r="I21"/>
  <c r="H21"/>
  <c r="G21"/>
  <c r="F21"/>
  <c r="E21"/>
  <c r="D21"/>
  <c r="U20"/>
  <c r="O20"/>
  <c r="I20"/>
  <c r="H20"/>
  <c r="G20"/>
  <c r="F20"/>
  <c r="E20"/>
  <c r="D20"/>
  <c r="U19"/>
  <c r="O19"/>
  <c r="I19"/>
  <c r="H19"/>
  <c r="G19"/>
  <c r="F19"/>
  <c r="E19"/>
  <c r="D19"/>
  <c r="U18"/>
  <c r="O18"/>
  <c r="I18"/>
  <c r="H18"/>
  <c r="G18"/>
  <c r="F18"/>
  <c r="E18"/>
  <c r="D18"/>
  <c r="U16"/>
  <c r="O16"/>
  <c r="I16"/>
  <c r="H16"/>
  <c r="G16"/>
  <c r="F16"/>
  <c r="E16"/>
  <c r="D16"/>
  <c r="U15"/>
  <c r="O15"/>
  <c r="I15"/>
  <c r="H15"/>
  <c r="G15"/>
  <c r="F15"/>
  <c r="E15"/>
  <c r="D15"/>
  <c r="U14"/>
  <c r="O14"/>
  <c r="I14"/>
  <c r="H14"/>
  <c r="G14"/>
  <c r="F14"/>
  <c r="E14"/>
  <c r="D14"/>
  <c r="U13"/>
  <c r="O13"/>
  <c r="I13"/>
  <c r="H13"/>
  <c r="G13"/>
  <c r="F13"/>
  <c r="E13"/>
  <c r="D13"/>
  <c r="U12"/>
  <c r="O12"/>
  <c r="I12"/>
  <c r="H12"/>
  <c r="G12"/>
  <c r="F12"/>
  <c r="E12"/>
  <c r="D12"/>
  <c r="U11"/>
  <c r="O11"/>
  <c r="I11"/>
  <c r="H11"/>
  <c r="G11"/>
  <c r="F11"/>
  <c r="E11"/>
  <c r="D11"/>
  <c r="U10"/>
  <c r="O10"/>
  <c r="I10"/>
  <c r="H10"/>
  <c r="G10"/>
  <c r="F10"/>
  <c r="E10"/>
  <c r="D10"/>
  <c r="U9"/>
  <c r="O9"/>
  <c r="I9"/>
  <c r="H9"/>
  <c r="G9"/>
  <c r="F9"/>
  <c r="E9"/>
  <c r="D9"/>
  <c r="U8"/>
  <c r="O8"/>
  <c r="I8"/>
  <c r="H8"/>
  <c r="G8"/>
  <c r="F8"/>
  <c r="E8"/>
  <c r="D8"/>
  <c r="U7"/>
  <c r="U30" s="1"/>
  <c r="O7"/>
  <c r="O30" s="1"/>
  <c r="I7"/>
  <c r="I30" s="1"/>
  <c r="H7"/>
  <c r="H30" s="1"/>
  <c r="G7"/>
  <c r="F7"/>
  <c r="F30" s="1"/>
  <c r="E7"/>
  <c r="E30" s="1"/>
  <c r="D7"/>
  <c r="D30" s="1"/>
  <c r="W133" l="1"/>
  <c r="E8" i="2" s="1"/>
  <c r="S133" i="1"/>
  <c r="F132"/>
  <c r="O132"/>
  <c r="U132"/>
  <c r="T133"/>
  <c r="D11" i="2" s="1"/>
  <c r="D132" i="1"/>
  <c r="H132"/>
  <c r="P133"/>
  <c r="D7" i="2" s="1"/>
  <c r="E132" i="1"/>
  <c r="I132"/>
  <c r="J133"/>
  <c r="C7" i="2" s="1"/>
  <c r="N133" i="1"/>
  <c r="C11" i="2" s="1"/>
  <c r="E7"/>
  <c r="E11"/>
  <c r="Y133" i="1"/>
  <c r="E10" i="2" s="1"/>
  <c r="B10" s="1"/>
  <c r="C8"/>
  <c r="D8"/>
  <c r="E9"/>
  <c r="C13" i="1"/>
  <c r="C122"/>
  <c r="C125"/>
  <c r="C52"/>
  <c r="C57"/>
  <c r="C58"/>
  <c r="C66"/>
  <c r="C70"/>
  <c r="C74"/>
  <c r="C78"/>
  <c r="C79"/>
  <c r="C80"/>
  <c r="C81"/>
  <c r="C56"/>
  <c r="C59"/>
  <c r="C33"/>
  <c r="C88"/>
  <c r="C129"/>
  <c r="C36"/>
  <c r="C40"/>
  <c r="C41"/>
  <c r="H82"/>
  <c r="C63"/>
  <c r="C64"/>
  <c r="D92"/>
  <c r="H92"/>
  <c r="C85"/>
  <c r="C86"/>
  <c r="C87"/>
  <c r="C115"/>
  <c r="C119"/>
  <c r="C120"/>
  <c r="C121"/>
  <c r="C43"/>
  <c r="C44"/>
  <c r="C45"/>
  <c r="C46"/>
  <c r="C9"/>
  <c r="C10"/>
  <c r="C11"/>
  <c r="C12"/>
  <c r="C25"/>
  <c r="R48"/>
  <c r="F47"/>
  <c r="C47" s="1"/>
  <c r="E48"/>
  <c r="D82"/>
  <c r="C7"/>
  <c r="C8"/>
  <c r="C26"/>
  <c r="C34"/>
  <c r="C37"/>
  <c r="C38"/>
  <c r="E60"/>
  <c r="C54"/>
  <c r="C55"/>
  <c r="C62"/>
  <c r="U82"/>
  <c r="C75"/>
  <c r="C84"/>
  <c r="U92"/>
  <c r="C118"/>
  <c r="C18"/>
  <c r="C19"/>
  <c r="C22"/>
  <c r="C23"/>
  <c r="C24"/>
  <c r="D48"/>
  <c r="C14"/>
  <c r="C15"/>
  <c r="C16"/>
  <c r="C21"/>
  <c r="G48"/>
  <c r="U60"/>
  <c r="F60"/>
  <c r="O60"/>
  <c r="E82"/>
  <c r="I82"/>
  <c r="C67"/>
  <c r="C68"/>
  <c r="C69"/>
  <c r="E92"/>
  <c r="I92"/>
  <c r="C89"/>
  <c r="C90"/>
  <c r="C91"/>
  <c r="C123"/>
  <c r="C124"/>
  <c r="C65"/>
  <c r="C27"/>
  <c r="C39"/>
  <c r="I60"/>
  <c r="C53"/>
  <c r="G82"/>
  <c r="C76"/>
  <c r="C77"/>
  <c r="G92"/>
  <c r="C116"/>
  <c r="C117"/>
  <c r="C130"/>
  <c r="C131"/>
  <c r="G30"/>
  <c r="C20"/>
  <c r="H48"/>
  <c r="U48"/>
  <c r="U133" s="1"/>
  <c r="D60"/>
  <c r="H60"/>
  <c r="C51"/>
  <c r="G60"/>
  <c r="F82"/>
  <c r="O82"/>
  <c r="C71"/>
  <c r="C72"/>
  <c r="C73"/>
  <c r="F92"/>
  <c r="O92"/>
  <c r="C114"/>
  <c r="C126"/>
  <c r="C127"/>
  <c r="C128"/>
  <c r="E5" i="3"/>
  <c r="I48" i="1"/>
  <c r="C32"/>
  <c r="L48"/>
  <c r="L133" s="1"/>
  <c r="C9" i="2" s="1"/>
  <c r="C50" i="1"/>
  <c r="C113"/>
  <c r="F35"/>
  <c r="O35"/>
  <c r="O48" s="1"/>
  <c r="F42"/>
  <c r="C42" s="1"/>
  <c r="I133" l="1"/>
  <c r="E133"/>
  <c r="O133"/>
  <c r="H133"/>
  <c r="D133"/>
  <c r="R133"/>
  <c r="D9" i="2" s="1"/>
  <c r="C30" i="1"/>
  <c r="C132"/>
  <c r="G133"/>
  <c r="B11" i="2"/>
  <c r="B7"/>
  <c r="C6"/>
  <c r="B8"/>
  <c r="E6"/>
  <c r="C92" i="1"/>
  <c r="C82"/>
  <c r="F48"/>
  <c r="F133" s="1"/>
  <c r="C60"/>
  <c r="C35"/>
  <c r="C48" s="1"/>
  <c r="B9" i="2" l="1"/>
  <c r="D6"/>
  <c r="B6" s="1"/>
  <c r="C133" i="1"/>
</calcChain>
</file>

<file path=xl/comments1.xml><?xml version="1.0" encoding="utf-8"?>
<comments xmlns="http://schemas.openxmlformats.org/spreadsheetml/2006/main">
  <authors>
    <author>Автор</author>
  </authors>
  <commentList>
    <comment ref="L4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П-17 от 11.02.2019г.</t>
        </r>
      </text>
    </comment>
  </commentList>
</comments>
</file>

<file path=xl/sharedStrings.xml><?xml version="1.0" encoding="utf-8"?>
<sst xmlns="http://schemas.openxmlformats.org/spreadsheetml/2006/main" count="1287" uniqueCount="649">
  <si>
    <t>Приложение №1 к Комплексной программе социально-экономического развития МР «Кизилюртовский район» на 2019-2021 годы</t>
  </si>
  <si>
    <t>Перечень программных мероприятий</t>
  </si>
  <si>
    <t>№</t>
  </si>
  <si>
    <t>Наименование мероприятий в разрезе населенных пунктов</t>
  </si>
  <si>
    <t>Всего</t>
  </si>
  <si>
    <t>2019 год</t>
  </si>
  <si>
    <t>2020 год</t>
  </si>
  <si>
    <t>2021 год</t>
  </si>
  <si>
    <t>в том числе</t>
  </si>
  <si>
    <t xml:space="preserve">в том числе </t>
  </si>
  <si>
    <t>ФБ</t>
  </si>
  <si>
    <t xml:space="preserve">республиканский бюджет </t>
  </si>
  <si>
    <t xml:space="preserve">районный  бюджет </t>
  </si>
  <si>
    <t>бюджет поселения</t>
  </si>
  <si>
    <t>внебюджетные средства</t>
  </si>
  <si>
    <t>I. РАЗВИТИЕ АГРОПРОМЫШЛЕННОГО КОМПЛЕКСА</t>
  </si>
  <si>
    <t>Расширение посевных площадей под посевами элитными семенами в СПК "Дружба"</t>
  </si>
  <si>
    <t>Проведение районных конкурсов "Лучший садовод района", "Лучший виногрдарь района", Лучший предприниматель года"</t>
  </si>
  <si>
    <t>Обеспечение проведения мероприятий по борьбе с саранчой</t>
  </si>
  <si>
    <t>Строительство животноводческой фермы на 100 голов молочного поголовья и телятника на 40 голов в с.Акнада КФХ "Экология" </t>
  </si>
  <si>
    <t>Расширение производственных площадей  по переработке семян подсолнечника  ИП Муртузова Р.М.</t>
  </si>
  <si>
    <t>Строительство тепличного комплекса в селении Нечаевка ИП Абдулмеджидов Х. на площади 10 га</t>
  </si>
  <si>
    <t>Реализация программы поддержки субъектов малого и среднего предпринимательства</t>
  </si>
  <si>
    <t>Обеспечение проведения противоэпизоотических мероприятий</t>
  </si>
  <si>
    <t>Создание 1 СПОКа в селении Стальское</t>
  </si>
  <si>
    <t>Проведение районных  сельскохозяйственных ярмарок,участие в республиканских форумах,выставках и ярмарках</t>
  </si>
  <si>
    <t>Проведение восстановления,реконструкции и техни ческого перевооружения внутрихозяйственных мелиоративных систем в СПК им.Орджоникидзе</t>
  </si>
  <si>
    <t>Создание плодопитомника на площади 10 га в с.Стальское</t>
  </si>
  <si>
    <t>Строительство водохранилища мощностью2000 м 3 в с.Кульзеб</t>
  </si>
  <si>
    <t>Строительство теплицы на площади 3 га в СПК им.У.Буйнакского  </t>
  </si>
  <si>
    <t>Обеспечение жильем по программе "Устойчивое развитие сельских территорий на 2014-2017годы и на период до 2020 года"</t>
  </si>
  <si>
    <t>Приобретение мясного поголовья скота в количестве 70 голов СПК "Зубутлинский"</t>
  </si>
  <si>
    <t>Закладка плантаций  клубники на площади 15 га в с.Кироваул (ЛПХ)</t>
  </si>
  <si>
    <t>Строительство пруда на площади 1,4 га для разведения и любительского лова рыбы в МО СП "С.Кульзеб" ИП Гаджиев Г.З.</t>
  </si>
  <si>
    <t>Строительство мини завода по производству кормов  в МО СП "С.Кульзеб" ИП Гаджиев Г.З.</t>
  </si>
  <si>
    <t>Строительство животноводческого комплекса МО СП "С.Кульзеб" ИП Гаджиев Г.З.</t>
  </si>
  <si>
    <t>Итого:</t>
  </si>
  <si>
    <t xml:space="preserve"> II . РАЗВИТИЕ КУЛЬТУРЫ </t>
  </si>
  <si>
    <t xml:space="preserve"> Поддержка участия творческих коллективов района, воспитанников школ искусства и танцев  в международных,  российских, республиканских, межрайонных мастер-классах, фестивалях, конкурсах, выставках, проектах, проведении юбилейных дат </t>
  </si>
  <si>
    <t xml:space="preserve">Организация и проведение мероприятий, посвященных памятным и юбилейным датам </t>
  </si>
  <si>
    <t>Организация и проведение районных и участие в республиканских мероприятиях по сохранению, развитию и популяризации национальной культуры Дагестана</t>
  </si>
  <si>
    <t xml:space="preserve">Организация обучения и стажировки работников библиотек, культурно-досуговых центров   </t>
  </si>
  <si>
    <t xml:space="preserve">Оснащение техническими средствами, оборудованием, экспонатами зала музея, фондохранилища, Центра традиционной культуры, МКДЦ
</t>
  </si>
  <si>
    <t>Проведение мероприятий по краеведческому, нравственному, правовому,  экологическому, патриотическому воспитанию молодежи</t>
  </si>
  <si>
    <t>Приобретение сценических костюмов для творческих коллективов</t>
  </si>
  <si>
    <t xml:space="preserve">Проведение мероприятий, направленных на пропаганду книг </t>
  </si>
  <si>
    <t>Встреча с писателями и поэтами Дагестана</t>
  </si>
  <si>
    <t xml:space="preserve">Организация и проведение смотра на лучшее муниципальное  учреждение клубного типа и библиотеку </t>
  </si>
  <si>
    <t>Подключение муниципальных общедоступных библиотек к информационно-телекоммуникационной сети «Интернет»</t>
  </si>
  <si>
    <t>Комплектование книжных фондов муниципальных общедоступных библиотек</t>
  </si>
  <si>
    <t>Составление проектно-сметной документации по строительству СДК в сел. Нечаевка</t>
  </si>
  <si>
    <t>Государственная поддержка лучших работников сельских учреждений культуры</t>
  </si>
  <si>
    <t>Государственная поддержка лучших сельских учреждений культуры</t>
  </si>
  <si>
    <t>Государственная поддержка отрасли культуры</t>
  </si>
  <si>
    <t xml:space="preserve"> Итого: </t>
  </si>
  <si>
    <t xml:space="preserve"> III. РАЗВИТИЕ ТУРИЗМА  </t>
  </si>
  <si>
    <t>Участие в соревнованиях по технике пешеходного туризма и в соревнованиях по спортивному туризму, "Школа безопасности"</t>
  </si>
  <si>
    <t xml:space="preserve">Совершенствование туристского маршрута по Кизилюртовскому району в рамках реализации медународного историко-культурного проекта стран СНГ и Китая "Великий шелковый путь" </t>
  </si>
  <si>
    <t>Приобретение туристического инвентаря</t>
  </si>
  <si>
    <t xml:space="preserve"> Информационное и организационное
содействие предпринимателям и организациям в сфере развития туризм
 </t>
  </si>
  <si>
    <t xml:space="preserve">Организация и проведение районных конкурсов проектов: на создание и модернизацию туробъектов; по развитию маршрутов туризма
 </t>
  </si>
  <si>
    <t xml:space="preserve"> Установка знаков туристской навигации в целях обеспечения наглядного и единообразного обозначения объектов туризма, внедрения общероссийской системы информирования туристов, установка наружной рекламы, информационных стендов
 </t>
  </si>
  <si>
    <t>Установка информационных надписей и обозначений на объект культурного наследия</t>
  </si>
  <si>
    <t xml:space="preserve">Подготовка, издание, тиражирование и распространение рекламно-информационных материалов о туристическом потенциале Кизилюртовского
района, интерактивной карты планирования туристских маршрутов, другой печатной, видео-рекламной продукции
 </t>
  </si>
  <si>
    <t xml:space="preserve"> Развитие сельского туризма</t>
  </si>
  <si>
    <t xml:space="preserve"> Проведение районного туристического конкурса «Познай свой район» </t>
  </si>
  <si>
    <t xml:space="preserve"> IV. РАЗВИТИЕ МОЛОДЕЖНОЙ ПОЛИТИКИ </t>
  </si>
  <si>
    <t>Организация и проведение интеллектуальной игры "Брейн - ринг"</t>
  </si>
  <si>
    <t xml:space="preserve"> Организация и проведение районной школьной лиги КВН </t>
  </si>
  <si>
    <t xml:space="preserve"> Организация, проведение муниципальных акций и обеспечение участия районной делегации   в республиканских торжественных мероприятиях посвященых Дню молодежи России, Дню России, Дню конституции Республики Дагестан, Дню государственного флага Российской  Федерации с использованием государсвенных символов, Дню единства народов России, Дню единвсва народов Дагестана и др.</t>
  </si>
  <si>
    <t>Организация и проведение муниципальных, а также участие делегации района в республиканских исторических и др. квестах</t>
  </si>
  <si>
    <t xml:space="preserve"> Организация и проведение молодежно- патриотической акции "Георгиевская ленточка"</t>
  </si>
  <si>
    <t>Организация и проведение Всероссийской акции "Свеча памяти" (в рамках Дней единых действий)</t>
  </si>
  <si>
    <t xml:space="preserve">Проведение мероприятий, посвященных памятным календарным датам воинской славы России и увековечиванию памяти защитников Отечества </t>
  </si>
  <si>
    <t xml:space="preserve">Участие в республиканских просветительских семинарах  </t>
  </si>
  <si>
    <t xml:space="preserve"> Организация и проведение мероприятий посвященных Дню защиты детей </t>
  </si>
  <si>
    <t xml:space="preserve"> Проведение районного конкурса "Зарница", "А ну-ка, парни!", организация участия команды победителя муниципального этапа в республиканском - зональном, финальном этапах </t>
  </si>
  <si>
    <t xml:space="preserve"> Проведение Парада детских и молодежных объединений "Наследники Победы" (в рамках Всероссийской акции "Бессмертный полк") , а также участие делегации района в республиканских торжесвенных мероприятиях </t>
  </si>
  <si>
    <t>Обеспечение участия районной делегации в мероприятих Республиканской олимпиады рабочих профессий "WorldSkills Russia-Dagestan"</t>
  </si>
  <si>
    <t xml:space="preserve"> Проведение Дня призывника </t>
  </si>
  <si>
    <t xml:space="preserve"> Поддержка талантливой молодежи, в том числе обеспечение участия молодых талантов в международных, всероссийских, республиканских конкурсах, выставках, фестивалях, олимпиадах </t>
  </si>
  <si>
    <t xml:space="preserve">Организация и проведение муниципальных мероприятий, пропагандирующих идеи межнационального согласия и солидарности, противодействующих экстремизму и радикализму в молодежной среде </t>
  </si>
  <si>
    <t xml:space="preserve"> Проведение ярмарок специальностей для выпускников общеобразовательных учреждений  </t>
  </si>
  <si>
    <t>Организация выездов молодежи к местам культурного наследия</t>
  </si>
  <si>
    <t xml:space="preserve"> Развитие и поддержка добровольческой деятельности, волонтерского движения, трудовых отрядов</t>
  </si>
  <si>
    <t xml:space="preserve"> Оганизация и проведение муниципальных акций "Марафон добрых дел", "Осенняя неделя добра", "Весенняя неделя добра"</t>
  </si>
  <si>
    <t>Организация и проведение новогоднего праздника для детей сирот из малообеспеченных семей, показавших наилучшие результаты в учебе</t>
  </si>
  <si>
    <t xml:space="preserve"> V. РАЗВИТИЕ ФИЗКУЛЬТУРЫ И СПОРТА  </t>
  </si>
  <si>
    <t xml:space="preserve"> Участие в российских,  республиканских, межрайонных спортивно-массовых и физкультурно-оздоровительных мероприятиях, обучающих семинарах </t>
  </si>
  <si>
    <t xml:space="preserve"> Проведение районных спортивно-массовых и физкультурно-оздоровительных мероприятий </t>
  </si>
  <si>
    <t xml:space="preserve"> Приобретение спортивного инвентаря, оборудования и экипировки </t>
  </si>
  <si>
    <t xml:space="preserve"> Осуществление информационно-рекламной деятельности, направленной на вовлечение различных групп населения в занятия физической культурой и спортом, изготовление рекламных материалов </t>
  </si>
  <si>
    <t xml:space="preserve"> Проведение районных соревнований среди инвалидов </t>
  </si>
  <si>
    <t xml:space="preserve"> Участие в российских, республиканских, межрайонных  соревнованиях среди инвалидов </t>
  </si>
  <si>
    <t xml:space="preserve"> Материальное стимулирование достижений </t>
  </si>
  <si>
    <t>Организация и проведение муниципального этапа Всероссийского физкультурно-спортивного фестиваля "Готов к труду и обороне"</t>
  </si>
  <si>
    <t>VI. РАЗВИТИЕ СИСТЕМЫ ОБРАЗОВАНИЯ</t>
  </si>
  <si>
    <t>Организация и проведение районных олимпиад, участие в республиканских,  российских олимпиадах школьников</t>
  </si>
  <si>
    <t>Проведение в районе и частие в республиканских мероприятиях "Шаг в будущее".</t>
  </si>
  <si>
    <t>Проведение районного форума "Одаренные дети"</t>
  </si>
  <si>
    <t>Участие  в ГИА</t>
  </si>
  <si>
    <t>Проведение мероприятий, посвященных празднованию: "День учителя", "Лучший учитель родного языка", "Учитель года", "Вожатый года", "Самый классный классный", "Воспитатель года"</t>
  </si>
  <si>
    <t xml:space="preserve">Проведение районного слета туристов-краеведов </t>
  </si>
  <si>
    <t>Проведение мероприятий,  посвященных празднованию: "День защиты детей", "День единства народов Дагестан", "Белые журавли", "День матери", "День неизвестного солдата России", "День знаний"</t>
  </si>
  <si>
    <t>Организация бесплатной перевозки детей и подростков  к местам отдыха и обратно</t>
  </si>
  <si>
    <t>Проведение смотра-конкурса "Очаг мой - родной Дагестан"</t>
  </si>
  <si>
    <t>Ремонт асфальтобетонного покрытия, устройство тротуара ул. Школьная в с. Миатли (местные инициативы)</t>
  </si>
  <si>
    <t>Благоустройство сквера по ул. Шоссейная №1б в с. Стальское (местные инициативы)</t>
  </si>
  <si>
    <t>Строительство площадки для волейбола и баскетбола в с. Зубутли-Миатли (местные инициативы)</t>
  </si>
  <si>
    <t>Асфальтирование улиц Буйнакского и Суворова в с. Гельбах (местные инициативы)</t>
  </si>
  <si>
    <t>Благоустройство общественной территории по ул. Ш. Зиявудинова в с. Миатли (местные инициативы)</t>
  </si>
  <si>
    <t>Ремонт асфальтобетонного покрытия ул. Орджоникидзе в с. Акнада (местные инициативы)</t>
  </si>
  <si>
    <t>Строительство школы в сел. Миатли на 200 ученических мест</t>
  </si>
  <si>
    <t>Строительство футбольного поля в с. Нечаевка</t>
  </si>
  <si>
    <t>Строительство футбольного поля в с. Нижний Чирюрт</t>
  </si>
  <si>
    <t>Дорожный фонд</t>
  </si>
  <si>
    <t>Водопровод в с. Нижний Чирюрт</t>
  </si>
  <si>
    <t>Артскважина в с. Нечаевка</t>
  </si>
  <si>
    <t>Устройство ограды в парке с. Миатли</t>
  </si>
  <si>
    <t>Благоустройство зданий СОШ в целях соблюдения вздушно - теплового режима, водоснабжения и канализации</t>
  </si>
  <si>
    <t>Мини футбольные поля</t>
  </si>
  <si>
    <t>На создание электронной карты населенных пунктов на основе космических снимков с отрисовкой геометрии зданий</t>
  </si>
  <si>
    <t>Газификация Гадари</t>
  </si>
  <si>
    <t>Ограда парка сел.Кульзеб</t>
  </si>
  <si>
    <t>Обустройство теплых туалетов в образовательных организациях</t>
  </si>
  <si>
    <t>Всего по программе:</t>
  </si>
  <si>
    <t>Приложение № 2 к Комплексной программе социально-экономического развития МР "Кизилюртовский район" на 2019-2021 годы</t>
  </si>
  <si>
    <t xml:space="preserve">Объемы и источники финансирования*  </t>
  </si>
  <si>
    <t>тыс.руб.</t>
  </si>
  <si>
    <t>ИТОГО</t>
  </si>
  <si>
    <t>Финансовые средства по программе – всего</t>
  </si>
  <si>
    <t>Средства федерального бюджета</t>
  </si>
  <si>
    <t>Средства республиканского бюджета</t>
  </si>
  <si>
    <t>Средства районного бюджета</t>
  </si>
  <si>
    <t>Средства сельских бюджетов</t>
  </si>
  <si>
    <t>Собственные средства участников</t>
  </si>
  <si>
    <t>*Объем финансовых средств подлежит ежегодному уточнению при разработке проектов соответствующих бюджетов и республиканской инвестиционной программы, исходя из возможностей указанных бюджетов</t>
  </si>
  <si>
    <t>№ п/п</t>
  </si>
  <si>
    <t>Муниципальные программы</t>
  </si>
  <si>
    <t>% исполнения</t>
  </si>
  <si>
    <t>Раздел 1 "Развитие агропромышленного комплекса" в составе Комплексной программы СЭР МР "Кизилюртовский район" на 2019-2021 годы (П-135 от 17.12.2018г.)</t>
  </si>
  <si>
    <t>Раздел 2 "Развитие культуры" в составе Комплексной программы СЭР МР "Кизилюртовский район" на 2019-2021 годы (П-135 от 17.12.2018г.)</t>
  </si>
  <si>
    <t>Раздел 3 "Развитие туризма" в составе Комплексной программы СЭР МР "Кизилюртовский район" на 2019-2021 годы (П-135 от 17.12.2018г.)</t>
  </si>
  <si>
    <t>Раздел 4 "Развитие молодежной политики" в составе Комплексной программы СЭР МР "Кизилюртовский район" на 2019-2021 годы (П-135 от 17.12.2018г.)</t>
  </si>
  <si>
    <t>Раздел 5 "Развитие физической культуры и спорта" в составе Комплексной программы СЭР МР "Кизилюртовский район" на 2019-2021 годы (П-135 от 17.12.2018г.)</t>
  </si>
  <si>
    <t>Раздел 6 "Развитие системы образования" в составе Комплексной программы СЭР МР "Кизилюртовский район" на 2019-2021 годы (П-135 от 17.12.2018г.)</t>
  </si>
  <si>
    <t>Раздел 7 "Развитие жилищно-коммунального хозяйства" в составе Комплексной программы СЭР МР "Кизилюртовский район" на 2019-2021 годы (П-135 от 17.12.2018г.)</t>
  </si>
  <si>
    <t>Муниципальная программа "Защита населения и территорий от чрезвычайных ситуаций, обеспечение пожарной безопасности и безопасности людей на водных объектах в МР «Кизилюртовский район» на 2019-2022 годы"  (П-100 от 03.09.2018г.)</t>
  </si>
  <si>
    <t>Муниципальная программа МР "Кизилюртовский район" О противодействии коррупции в МР "Кизилюртовкий район" на 2019-2023 годы" (П-115 от 02.11.2018г.)</t>
  </si>
  <si>
    <t>Муниципальная программа "Профилактика правонарушений и противодействие преступности в Кизилюртовском районе на 2017 -2020 годы (П-19а от 07.02.2017г.)</t>
  </si>
  <si>
    <t>Муниципальная программа "Формирование законопослушного поведения участников дорожного движения в МР "Кизилюртовский район" на 2018-2020 годы" (П-36 от 12.03.2018г.)</t>
  </si>
  <si>
    <t>Муниципальная программа "Развитие муниципальной службы в муниципальном районе "Кизилюртовский район" Республики Дагестан на 2018-2019годы" (П-105 от 24.11.2017г.)</t>
  </si>
  <si>
    <t>Всего по программам:</t>
  </si>
  <si>
    <t>Фактически  использовано  средств за 6 месяца 2020 г. (тыс. руб.)</t>
  </si>
  <si>
    <t>План на 2020 г.     с учетом изменений (тыс. руб.)</t>
  </si>
  <si>
    <t>Наименование мероприятия Программы</t>
  </si>
  <si>
    <t>Объем финансирования на год</t>
  </si>
  <si>
    <t>Уточненный объем финансирования  на год</t>
  </si>
  <si>
    <t>Фактически использовано бюджетных средств</t>
  </si>
  <si>
    <t>Фактически использовано внебюджетных средств</t>
  </si>
  <si>
    <t>Результат реализации мероприятий</t>
  </si>
  <si>
    <t>Причины невыполнения мероприятия</t>
  </si>
  <si>
    <t>Остаток бюджетных  средств</t>
  </si>
  <si>
    <t>Сумма, тыс.руб</t>
  </si>
  <si>
    <t>На какие цели, №, дата распоряжения</t>
  </si>
  <si>
    <t>Сумма тыс. руб</t>
  </si>
  <si>
    <t>На что планируется направить</t>
  </si>
  <si>
    <t>Произведен посев озимой пшеницы на площади 400 га.</t>
  </si>
  <si>
    <t>Проведение районных конкурсов "Лучший садовод района", "Лучший виноградарь района", Лучший предприниматель года"</t>
  </si>
  <si>
    <t>̶</t>
  </si>
  <si>
    <t>Закуплены трубы, песок и  цемент для заливки пола. Частично залит пол телятника.</t>
  </si>
  <si>
    <t>Доукомплектование сборной конструкции строящегося ангара.</t>
  </si>
  <si>
    <t>Выращивание рассады и посадка овощных культур. Расширение площади посадки до 4 га.</t>
  </si>
  <si>
    <t>СПоК создан в 2018 году и функционирует</t>
  </si>
  <si>
    <t>Проведение районных  сельскохозяйственных ярмарок, участие в республиканских форумах, выставках и ярмарках</t>
  </si>
  <si>
    <t>Проведение восстановления, реконструкции и технического перевооружения внутрихозяйственных мелиоративных систем в СПК им. Орджоникидзе</t>
  </si>
  <si>
    <t>Плодопитомник создан и функционирует</t>
  </si>
  <si>
    <t>Строительство водохранилища мощностью 2000 м 3 в с.Кульзеб</t>
  </si>
  <si>
    <t>Подготовлена проектно - сметная документация на строительство  теплицы</t>
  </si>
  <si>
    <t>Обеспечение жильем по программе "Устойчивое развитие сельских территорий на 2014-2017 годы и на период до 2020 года"</t>
  </si>
  <si>
    <t>Произведена подготовка почвы и посадка ягод клубники по специальной технологии</t>
  </si>
  <si>
    <t>Строительство пруда на площади 1,4 га для разведения и любительского лова рыбы в МО СП "С.Кульзеб" ИП Гаджиев Г.З.(КФХ Гаджиев Ш.З)</t>
  </si>
  <si>
    <t>Строительство животноводческого комплекса МО СП "С.Кульзеб" ИП Гаджиев Г.З. (КФХ Гаджиев Ш.З)</t>
  </si>
  <si>
    <t>Реконструкция рисовых чеков на площади 240 га в СПК «Акнадинский»</t>
  </si>
  <si>
    <t>Произведена очистка рисовых чеков на площади 100 га.</t>
  </si>
  <si>
    <t>Посадка супер интенсивных садов ООО «Аквалит» в с.Стальское на площади 50 га.</t>
  </si>
  <si>
    <t>Произведена закладка супер интенсивного сада на площади 25 га.</t>
  </si>
  <si>
    <t>Зам.главы –начальник УСХ,</t>
  </si>
  <si>
    <t>инвестиций и развития МСП</t>
  </si>
  <si>
    <t xml:space="preserve">                                                                                                                   И.М.Ибрагимов</t>
  </si>
  <si>
    <t>ОТЧЕТ за 2 квартал 2020г.</t>
  </si>
  <si>
    <t>о выполнении мероприятий  по муниципальной  программе «Защита населения и территории от чрезвычайных ситуаций природного и техногенного характера, обеспечение пожарной безопасности и безопасности людей на водных объектах на территории муниципального района «Кизилюртовский район» на 2019-2022 годы» (П-100 от 03.09.2018г.)</t>
  </si>
  <si>
    <t>(с учетом изменений, внесенных изменений)</t>
  </si>
  <si>
    <t xml:space="preserve">Уточненный объем финансирования на год </t>
  </si>
  <si>
    <t>Результат реализации мероприятия</t>
  </si>
  <si>
    <t>Причины невыполнения мероприятий</t>
  </si>
  <si>
    <t>Остаток средств</t>
  </si>
  <si>
    <t>сумма, тыс. руб.</t>
  </si>
  <si>
    <t>На какие цели, № и дата распоряжения</t>
  </si>
  <si>
    <t>на что планируется направить</t>
  </si>
  <si>
    <t xml:space="preserve">Проведение работ по обработке (пропитке) сгораемых конструкций зданий, а также проверка состояния огнезащитной обработки (пропитки) сгораемых конструкций </t>
  </si>
  <si>
    <t>Расп. №162 О проведении работ по пожарной безопасности и снежению риска и последствий чрезвычайных ситуаций</t>
  </si>
  <si>
    <t xml:space="preserve">
</t>
  </si>
  <si>
    <t>Монтаж и ремонт автоматической пожарной сигнализации (АПС)</t>
  </si>
  <si>
    <t xml:space="preserve">Обеспечение противопожарной пропаганды среди населения МР "Кизилюртовский район" путем изготовления и размещения банеров и через средства массовой информации (официальный сайт МР "Кизилюртовский район" , газета "Вестник Кизилюртовского района", телевидение </t>
  </si>
  <si>
    <t>Проведение  мероприятий по выводу сигналов автоматических установок пожарной автоматики на пульты управления пожарных подразделений и монтажа системы "Тревожная кнопка"</t>
  </si>
  <si>
    <t>Обучение руководителей учреждений и лиц, ответственных за пожарную безопасность</t>
  </si>
  <si>
    <t>Проведение оценки пожарного риска объектов подведомственных учреждений</t>
  </si>
  <si>
    <t>планируется в 3 квартале</t>
  </si>
  <si>
    <t>Составление проектной документации на АПС</t>
  </si>
  <si>
    <t>Составление декларации пожарной безопасности</t>
  </si>
  <si>
    <t>Приобретение и установка указателей к пожарному резервуару  и на путях эвакуации</t>
  </si>
  <si>
    <t>Создание районной системы оповещения</t>
  </si>
  <si>
    <t>Мониторинг состояния защищенности                                        критически важных и потенциально                                        опасных объектов от угроз природного                                        и техногенного характера (берегозащитная дамба на реке Сулак)</t>
  </si>
  <si>
    <t>Установка запрещающих знаков "Купание запрещено" вдоль канала им. Октябрьской революции на территории населенных пунктов Зубутли-Миатли, Султанянгиюрт, Стальск, Кульзеб и Н. Чиркей</t>
  </si>
  <si>
    <t>Создание условий, комплектование и оснащение ЕДДС МР "Кизилюртовский район" и интеграция с Системой - 112</t>
  </si>
  <si>
    <t>Обучение персонала ЕДДС Системы - 112</t>
  </si>
  <si>
    <t>Организация и проведение информирования населения о Организация и проведение информирования населения о создании и функционировании Системы-112 на территории МР «Кизилюртовский район</t>
  </si>
  <si>
    <t>Начальник отдела ГО и ЧС                                                                                                                                                         Мусаев А.М.</t>
  </si>
  <si>
    <t>Проведена внутрихозяйственная очистка каналов протяженностью 1200 метров</t>
  </si>
  <si>
    <t>О Т Ч Е Т</t>
  </si>
  <si>
    <t>о выполнении мероприятий Комплексной программы социально-экономического развития МР «Кизилюртовский район» на 2019-2021 годы за   2 кв. 2020 год.</t>
  </si>
  <si>
    <t>ОТЧЕТ</t>
  </si>
  <si>
    <t>о выполнении мероприятий  Комплексной программы СЭР МР «Кизилюртовский район» за 2 квартал 2020 года</t>
  </si>
  <si>
    <t>Раздел V «Развитие физической культуры и спорта»</t>
  </si>
  <si>
    <t>Р-25 от 07.02.2020г. "Онаправлении сборной команды ДЮСШ№1 в Первенстве РД по греко-римской борьбе среди юношей 2005-2007г.р."</t>
  </si>
  <si>
    <t>Увеличение количества молодежи, вовлеченной в мероприятия, проводимые Миниспортом РД, 17 чел.; увеличение количества мероприятий республиканского уровня, в которых приняли участие команды района</t>
  </si>
  <si>
    <t>Мероприятия запланированы на 2 квартал</t>
  </si>
  <si>
    <t>Мероприятия запланированы на 2 полугодие</t>
  </si>
  <si>
    <t>Начальник отдела культуры, физической культуры и спорта,</t>
  </si>
  <si>
    <t>Кадиев М.К.</t>
  </si>
  <si>
    <t>туризма и молодежной политики</t>
  </si>
  <si>
    <t>Раздел IV «Развитие молодежной политики»</t>
  </si>
  <si>
    <t>Р-14 от 27.01.2020г. "О открытии Года памяти и славы - акция Блокадный хлеб"</t>
  </si>
  <si>
    <t>Увеличение доли населения, участвующего в культурно-досуговых мероприятиях, организованных органами местного самоуправления, 100 чел.</t>
  </si>
  <si>
    <t>Р-23 от 03.02.2020г. "Об адресном посещении ветеранов ВОВ 23 февраля в предверии 75-ой годовщины Победы в ВОВ"</t>
  </si>
  <si>
    <t>Увеличение доли населения, участвующего в культурно-досуговых мероприятиях, организованных органами местного самоуправления, 2 чел.</t>
  </si>
  <si>
    <t>Р-24 от 03.02.2020г. "О проведении торжественного мероприятия, "Юнгость, опаленная войной", посвященного 31-летию со дня вывода Советских войск из Афганистана"</t>
  </si>
  <si>
    <t>Отсуствие финансирования</t>
  </si>
  <si>
    <t>Р-202 от 29.05.2020г. "О праздновании 1 июня - Международного дня защиты детей"</t>
  </si>
  <si>
    <t xml:space="preserve">Р-52 от 04.03.2020г. "О проведении муниципального этапа Всероссийской военно-спортивной игры "Зарница" среди допризывной молодеж", </t>
  </si>
  <si>
    <t>Увеличение доли населения, участвующего в спортивно-массовых мероприятиях, организованных органами местного самоуправления, 300 чел.</t>
  </si>
  <si>
    <t>Р- 22 от 03.02.2020 г. "Онаправлении активистов добровольческого движения "Свет добра на межмуниципальный добровольческий форум г. Махачкала"</t>
  </si>
  <si>
    <t>Увеличение количества молодежи, вовлеченной в мероприятия, проводимые Минмолодежи РД, 8 чел.; увеличение количества мероприятий республиканского уровня, в которых приняли участие команды района</t>
  </si>
  <si>
    <t>Р-232 от 25.06.2020 "О поощрении волонтеров района"</t>
  </si>
  <si>
    <t>о выполнении мероприятий  Комплексной программы СЭР МР «Кизилюртовский район» за 2 квартал 2020года</t>
  </si>
  <si>
    <t>Раздел III «Развитие туризма»</t>
  </si>
  <si>
    <t>Участие в соревнованиях по технике пешеходного туризма и в соревнованиях по спортивному туризму</t>
  </si>
  <si>
    <t>Раздел II «Развитие культуры»</t>
  </si>
  <si>
    <t>Увеличение доли населения, участвующего в культурно-досуговых мероприятиях, организованных органами местного самоуправления, 200 чел.</t>
  </si>
  <si>
    <t>Р-51 от 04.03.2020г. " О проведении торжественного мероприятия, посвященного 8 Марта"</t>
  </si>
  <si>
    <t>Увеличение доли населения, участвующего в культурно-досуговых мероприятиях, организованных органами местного самоуправления, 50 чел.</t>
  </si>
  <si>
    <t>Составление проектно – сметной документации по строительству сельского Дома культуры в с. Нечаевка</t>
  </si>
  <si>
    <t>о выполнении мероприятий муниципальной программы администрации МР «Кизилюртовский район» «Профилактика правонарушений и противодействие преступности в Кизилюртовском районе га 2017-2020 годы».</t>
  </si>
  <si>
    <t>Использование бюджетных ассигнований и иных средств на выполнение мероприятий за II квартал 2020 года</t>
  </si>
  <si>
    <t>Наименование мероприятия муниципальной целевой программы</t>
  </si>
  <si>
    <t>Объем финансирования на год с учетом изменений</t>
  </si>
  <si>
    <t>сумма, тыс.руб.</t>
  </si>
  <si>
    <t>на какие цели, №, дата распоряжения</t>
  </si>
  <si>
    <t>1.</t>
  </si>
  <si>
    <t>Изготовление и размещение социальной рекламы, буклетов, листовок, направленных на усиление бдительности населения</t>
  </si>
  <si>
    <t>№ 197 от 28.05.2020 г.</t>
  </si>
  <si>
    <t>_</t>
  </si>
  <si>
    <t>Согласно Перечня мероприятий программы</t>
  </si>
  <si>
    <t>ИТОГО:</t>
  </si>
  <si>
    <t>Заместитель главы администрации</t>
  </si>
  <si>
    <t>МР "Кизилюртовский район"</t>
  </si>
  <si>
    <t>М.Х.Тагиров</t>
  </si>
  <si>
    <r>
      <rPr>
        <u/>
        <sz val="12"/>
        <color theme="1"/>
        <rFont val="Times New Roman"/>
        <family val="1"/>
        <charset val="204"/>
      </rPr>
      <t>о выполнении мероприятий</t>
    </r>
    <r>
      <rPr>
        <b/>
        <u/>
        <sz val="12"/>
        <color theme="1"/>
        <rFont val="Times New Roman"/>
        <family val="1"/>
        <charset val="204"/>
      </rPr>
      <t xml:space="preserve"> </t>
    </r>
    <r>
      <rPr>
        <u/>
        <sz val="12"/>
        <color theme="1"/>
        <rFont val="Times New Roman"/>
        <family val="1"/>
        <charset val="204"/>
      </rPr>
      <t>муниципальной программы администрации МР «Кизилюртовский район» «Комплексная программа противодействия идеологии терроризма в МР «Кизилюртовский район на 2020 г.» за II квартал 2020 года</t>
    </r>
  </si>
  <si>
    <t>Использование бюджетных ассигнований и иных средств на выполнение мероприятий</t>
  </si>
  <si>
    <t>Услуги хостинга и домена официального сайта Антитеррористической комиссии в МР "Кизилюртовский район"</t>
  </si>
  <si>
    <t>Сроки проведения мероприятия в ноябре</t>
  </si>
  <si>
    <t>2.</t>
  </si>
  <si>
    <t>Приобретение и распространение буклетов, брошюр и листовок антитеррористической направленности на территории Кизилюртовского района</t>
  </si>
  <si>
    <t>№ 198 от 28.05.2020г.</t>
  </si>
  <si>
    <t xml:space="preserve"> _</t>
  </si>
  <si>
    <t>3.</t>
  </si>
  <si>
    <t>Изготовление и размещение баннеров антитеррористической направленности на территории Кизилюртовского района</t>
  </si>
  <si>
    <t>4.</t>
  </si>
  <si>
    <t>Приобретение, разработка и тиражирование рекомендаций методического и документального характера</t>
  </si>
  <si>
    <t>5.</t>
  </si>
  <si>
    <t>Организация и проведение в районе антитеррористических мероприятий, профилактических акций с обучающимися в ОУ и молодежью</t>
  </si>
  <si>
    <t>Сроки проведения меропряития в течении года</t>
  </si>
  <si>
    <t>Заместитель главы администрации МР "Кизилюртовский район"</t>
  </si>
  <si>
    <t>о выполнении мероприятий муниципальной программы «Комплексные меры противодействия злоупотреблению наркотическими средствами и их незаконному обороту на территории Кизилюртовского района на 2020 год» за II квартал 2020 года</t>
  </si>
  <si>
    <t>Разработка и издание методических рекомендаций для родителей, подростков по раннему выявлению лиц, склонных к потреблению наркотических средств, издание листовок, буклетов, плакатов антинаркотической направленности</t>
  </si>
  <si>
    <t>№ 199 от 28.05.2020г.</t>
  </si>
  <si>
    <t>Приобретение тест-систем для определения содержания наркотических средств у лиц, потребляющих психотропные вещества в наркологических учреждениях</t>
  </si>
  <si>
    <t>Организация и развитие волонтерского молодежного антинаркотического движения, всемерная поддержка массовых видов спорта, создание условий для вовлечения детей и молодежи в систематические занятия физической культурой и спортом, проведение спортивных, культурных, молодежных, духовно-нравственных мероприятий (акции, турниры, слеты, круглые столы, встречи и т.д.) антинаркотической направленности</t>
  </si>
  <si>
    <t>Сроки проведения мероприятия в течении года</t>
  </si>
  <si>
    <t>Обучение в рамках реализации основных и дополнительных образовательных программ в образовательных учреждениях различных типов и видов. Проведение конкурсов среди педагогических работников на лучшую профилактическую работу среди подростков, мероприятий, включая анонимный опрос – анкетирование по своевременному выявлению лиц, склонных к табакокурению, употреблению наркотических и психотропных веществ</t>
  </si>
  <si>
    <t>Проведение массовых антинаркотических акций среди школьников. Проведение акции "Жизнь без наркотиков"</t>
  </si>
  <si>
    <t>6.</t>
  </si>
  <si>
    <t>Изготовление и размещение баннеров антинаркотической напрвленности</t>
  </si>
  <si>
    <t>муниципальной программы "Формирование законопослушного поведения</t>
  </si>
  <si>
    <t>участников дорожного движения в МР "Кизилюртовский район" на 2018-2020 годы" за II квартал 2020 года</t>
  </si>
  <si>
    <t>Тиражирование и распространение информационных и методических материалов по безопасности дорожного движения (буклеты, брошюры, листовки)</t>
  </si>
  <si>
    <t>№ 504 от 02.12.2019г.</t>
  </si>
  <si>
    <t>Комплексная программа  противодействие идеологии терроризма в МР «Кизилюртовский район» на 2020 год (П-128 от 04.12.2018г.)</t>
  </si>
  <si>
    <t>Муниципальная Программа "Комплексные меры противодействия злоупотреблению наркотическими средствами и их незаконному обороту на территории Кизилюртовского района на 2020 год" (П-58 от 24.04.2018г.)</t>
  </si>
  <si>
    <t>ОТЧЕТ за  2 квартал 2020 год</t>
  </si>
  <si>
    <t>о выполнении мероприятий муниципальной программы "Оформление права собственности и использование имущества МР "Кизилюртовский район" на 2020-2022годы"                                   (П-120 от 01.11.2019 г.)</t>
  </si>
  <si>
    <t>Проведение оценки рыночной стоимости объектов недвижимого и движимого имущества муниципальной собственности для последующей продажи либо сдачи в аренду таких объектов, путем проведения конкурсов или аукционов</t>
  </si>
  <si>
    <t>Изготовление технической документации на объекты муниципального имущества, с целью проведения государственной регистрации прав на них</t>
  </si>
  <si>
    <t>р-203 от 01.06.2020г.заключен договор на разработку технического плана на школу с. Миатли р-235 от 29.06.2020г. По договору выполнены работы по топосъемке для утверждения градостроительных планов ЗУ под муниципальными по 4 -мя объектами</t>
  </si>
  <si>
    <t>Демонтаж самовольно установленных и установка рекламных щитов</t>
  </si>
  <si>
    <t>Проектно-изыскательные работы по землеустройству, земельному кадастру  и мониторингу земель</t>
  </si>
  <si>
    <t>Р-172 от 30.04.2020г.  О выделении денежных средств, постановка на учет улиц в сельских поселениях Р-181 от 15.05.2020г. По договору с ООО Землемер проведение работ по межеванию, Р-227 от 22.06.2020 г.  Договор с ООО Землемер, разработка КПТ и межевание</t>
  </si>
  <si>
    <t xml:space="preserve">Начальник отдела архитектуры, 
земельных и имущественных отношений                                                                                Магомедов С.И
</t>
  </si>
  <si>
    <t xml:space="preserve">  </t>
  </si>
  <si>
    <t>Муниципальная программа "Оформление права собственности и использование имущества МР "Кизилюртовский район" на 2020-2022 годы"  (П-120 от 01.11.2019 г.)</t>
  </si>
  <si>
    <t>ОТЧЕТ за 2 квартал 2020 года</t>
  </si>
  <si>
    <t xml:space="preserve">   о выполнении мероприятий муниципальной программы "Развитие муниципальной службы в МР  "Кизилюртовский район" Республики Дагестан  на 2020-2022 г.</t>
  </si>
  <si>
    <t>Организация дополнительного профессионального образования муниципальных служащих. Создание необходимых условий для профессионального развития муниципальным служащим</t>
  </si>
  <si>
    <t>Максудова З.А.</t>
  </si>
  <si>
    <t xml:space="preserve">Врио управделами </t>
  </si>
  <si>
    <t>о выполнении мероприятий муниципальная программа МР "Кизилюртовский район" О противодействии коррупции в МР "Кизилюртовкий район" на 2019-2023 годы" (П-115 от 02.11.2018г.)</t>
  </si>
  <si>
    <t>Изготовление и распространение буклетов и рекламной продукции антикоррупционной направленности на территории Кизилюртовского района</t>
  </si>
  <si>
    <t>не исполнено</t>
  </si>
  <si>
    <t>в связи с пандемией 2020 года</t>
  </si>
  <si>
    <t>Проведение конкурса среди журналистов на лучшее освещение вопросов борьбы с коррупцией на территории Кизилюртовского района</t>
  </si>
  <si>
    <t>Подписка и распространение в органах местного самоуправления Кизилюртовского района ежегодного научно-практического журнала "Антикоррупционное противодействие - бюллетень"</t>
  </si>
  <si>
    <t>Изготовление баннеров антикоррупционной направленности на территории Кизилюртовского района</t>
  </si>
  <si>
    <t>Организация повышения квалификации муниципальных служащих Кизилюртовского района, ответственных за профилактику в сфере противодействия коррупции</t>
  </si>
  <si>
    <t xml:space="preserve">Помощник главы администрации </t>
  </si>
  <si>
    <t>М.М. Микаилов</t>
  </si>
  <si>
    <t>Отчет о выполнении муниципальных программ  МР «Кизилюртовский район» за 2 квартал 2020 год</t>
  </si>
  <si>
    <t>Реконструкция рисовых чеков на площади  240 га в СПК "Акнадинский"</t>
  </si>
  <si>
    <t>Посадка суперинтенсивных садов ООО "Эквалит" в с.Стальское  на площади 50</t>
  </si>
  <si>
    <t>Проведение агустовской конференции работников образования</t>
  </si>
  <si>
    <t>Наименование мероприятий муниципальной целевой программы</t>
  </si>
  <si>
    <t>Причины невыполнения мероп-я</t>
  </si>
  <si>
    <t>Сумма тыс. руб.</t>
  </si>
  <si>
    <t>На что планируется  направить</t>
  </si>
  <si>
    <t>«Ремонт автомобильных дорог общего пользования местного значения МР «Кизилюртовский район» на 2019-2021 годы</t>
  </si>
  <si>
    <t>с.Комсомольское , ул.Кирова , ул.Орджоникидзе, ул.К.Абакарова</t>
  </si>
  <si>
    <t xml:space="preserve">с.Нижний Чирюрт, ул. Южная (ПГС) </t>
  </si>
  <si>
    <t xml:space="preserve">с.Мацеевка, ул. Вишневского  (ПГС) </t>
  </si>
  <si>
    <t xml:space="preserve">с.Чонтаул, ул. Трудовая, ул. Заводская </t>
  </si>
  <si>
    <t xml:space="preserve">с.Зубутли-Миатли, ул. Пролетарская, ул. Дружбы, ул. Абдурахманова с площадкой перед мечетью, ул. Матросова </t>
  </si>
  <si>
    <t xml:space="preserve">с.Миатли, ул. Пушкина, ул. Махмуда </t>
  </si>
  <si>
    <t xml:space="preserve">с.Нечаевка, ул. Гаджиева, ул. Газимагомедова  </t>
  </si>
  <si>
    <t xml:space="preserve">с.Кульзеб, ул. Центральна </t>
  </si>
  <si>
    <t xml:space="preserve">с.Кироваул, ул. 60 лет ДАССР , ул. Северная </t>
  </si>
  <si>
    <t xml:space="preserve">Директор МУП «УЖКХ-СЕЗ»     </t>
  </si>
  <si>
    <t>С.Г.Алихмаев</t>
  </si>
  <si>
    <t>Пост-е адм. МР Киз.райн № 27 от 21.02.2020 г.</t>
  </si>
  <si>
    <t>торги завершены</t>
  </si>
  <si>
    <t>Р-170 от 29.04.2020г. " о выделении средсв"</t>
  </si>
  <si>
    <t>Проведение Всероссийской акции "Помоги пойти учиться"</t>
  </si>
  <si>
    <t>Поощрение педагогов, подготовивщих высокобальников к ГИА</t>
  </si>
  <si>
    <t>Расп. №27 от 14.02.2020г. О проведении работ по снижению риска и последствий чрезвычайных ситуаций природного и техногенного характера</t>
  </si>
  <si>
    <t>Расп. №162 О проведении работ по пожарной безопасности и снижению риска и последствий чрезвычайных ситуаций</t>
  </si>
  <si>
    <t>Приобретение противопожарного инвентаря первичных средств индивидуальной защиты органов дыхания на случай возникновения пожара</t>
  </si>
  <si>
    <t>Приобретение и распространение видео и агитационных материалов по противопожарной тематике, нормативно технической литературы</t>
  </si>
  <si>
    <t xml:space="preserve">Оборудование путей эвакуации аварийным освещением </t>
  </si>
  <si>
    <t>Р-86 от 23.03.2020. По договору выполнены работы по  сносу и демонтажу самовольно установленных будок и сооружений</t>
  </si>
  <si>
    <t>Муниципальная программа "Ремонт автомобильных дорог общего пользования местного значения МР "Кизилюртовский район" на 2019-2021годы" (П-27от 21.02.2020 г.)</t>
  </si>
  <si>
    <t>Муниципальная программа "Формирование современной городской среды" на территории МР "Кизилюртовский район" на 2019-2024 годы" (П-08 от 20.01.2020 г.)</t>
  </si>
  <si>
    <t xml:space="preserve">Наименование проекта </t>
  </si>
  <si>
    <t xml:space="preserve">Источник финансирования </t>
  </si>
  <si>
    <t xml:space="preserve">Общая стоимость проекта  </t>
  </si>
  <si>
    <t>Стоимость проекта выставленного на торги</t>
  </si>
  <si>
    <t xml:space="preserve">Экономия средств по итогам торгов </t>
  </si>
  <si>
    <t>Наименование поставщика, исполнителя, подрядной организации</t>
  </si>
  <si>
    <t xml:space="preserve"> Лица ответственные за проект</t>
  </si>
  <si>
    <t>Разработка электронной карты Кизил-го района</t>
  </si>
  <si>
    <t>Разработка электронной карты Кизилюртовского района</t>
  </si>
  <si>
    <t>Бюджет МР «Кизилюртовский район»</t>
  </si>
  <si>
    <t>ООО «Дагкадастрсъемка»367026, г.Махачкала, пр. И.Шамиля, д. 15, корп. А, офис 1-4,тел:8-963-799-30-28,</t>
  </si>
  <si>
    <t>(с 20.04.2020-31.08.2020)</t>
  </si>
  <si>
    <t xml:space="preserve">Тагиров М.Х. </t>
  </si>
  <si>
    <t>Магомедов С.И.</t>
  </si>
  <si>
    <t>Программа по обеспечению жильем детей сирот</t>
  </si>
  <si>
    <t xml:space="preserve">Приобретение жилья для детей сирот Лот№1 </t>
  </si>
  <si>
    <t xml:space="preserve">Бюджет РФ,Программа по обеспечению жильем детей сирот и детей оставшимся без попечения родителей. </t>
  </si>
  <si>
    <t xml:space="preserve">48,6 кв.м. жилья и 762 кв.м. зем. участка </t>
  </si>
  <si>
    <t>Ибрагимхалилов Рамазан Ибрагимхалилович,РД. Кизилюровский район, село Стальское, ул.Д.Мегебского,39, 8-938-209-01-05</t>
  </si>
  <si>
    <t>(исполнено)</t>
  </si>
  <si>
    <t>Баранов Н.П.</t>
  </si>
  <si>
    <t xml:space="preserve">Приобретение жилья для детей сирот Лот№2 </t>
  </si>
  <si>
    <t>Бюджет РФ, Программа по обеспечению жильем детей сирот и детей оставшимся без попечения родителей.</t>
  </si>
  <si>
    <t xml:space="preserve">38,6 кв.м. квартиры </t>
  </si>
  <si>
    <t>Магомедова Айшат Магомедовна , РД , Тарумовский район, с.Раздолье, ул. Школьная,. тел:+7-928-533-22-04</t>
  </si>
  <si>
    <t xml:space="preserve">Приобретение жилья для детей сирот Лот№3 </t>
  </si>
  <si>
    <t>Бюджет РД,Программа по обеспечению жильем детей сирот и детей оставшимся без попечения родителей.</t>
  </si>
  <si>
    <t>38,3 кв.м. квартиры</t>
  </si>
  <si>
    <t>ХадисоваАминатАсельдеровна, 368124,РД ,г.Кизилюрт, ул.Нагорная, д.1. корпус «Б». Тел: +79882144006</t>
  </si>
  <si>
    <t xml:space="preserve">Приобретение жилья для детей сирот Лот№4 </t>
  </si>
  <si>
    <t>Бюджет РД Программа по обеспечению жильем детей сирот и детей оставшимся без попечения родителей.</t>
  </si>
  <si>
    <t xml:space="preserve">40,8 кв.м. квартиры </t>
  </si>
  <si>
    <t>ГасахановаЗаремаГереевна, РД, г. Кизилюрт, пгт Новый Сулак, ул. Железнодорожная,26</t>
  </si>
  <si>
    <t>Тел: 79285163371</t>
  </si>
  <si>
    <t xml:space="preserve">Приобретение жилья для детей сирот Лот№5 </t>
  </si>
  <si>
    <t>Гаджиева Патимат Магомедовна, РД, Хасавюртовский  район, село Могилевское, ул.Гагарина,58а 8-929-883-44-66</t>
  </si>
  <si>
    <t>Приобретение жилья для детей сирот Лот№6</t>
  </si>
  <si>
    <t>Поставка звукоусилит-ной,звуковоспроизводящей  аппаратуры</t>
  </si>
  <si>
    <t xml:space="preserve">9 наименований </t>
  </si>
  <si>
    <t>ИП Бекмурзаев К.А., РД,г.Буйнакск, ул.Лермонтова,4</t>
  </si>
  <si>
    <t xml:space="preserve"> тел: 79034986769</t>
  </si>
  <si>
    <r>
      <t>(</t>
    </r>
    <r>
      <rPr>
        <b/>
        <sz val="10"/>
        <color theme="1"/>
        <rFont val="Times New Roman"/>
        <family val="1"/>
        <charset val="204"/>
      </rPr>
      <t>исполнено)</t>
    </r>
  </si>
  <si>
    <t>Муталибов</t>
  </si>
  <si>
    <t>И.И.</t>
  </si>
  <si>
    <t>Кадиев М.</t>
  </si>
  <si>
    <t xml:space="preserve">Программа "Формирование современной городской среды" на 2020г.  </t>
  </si>
  <si>
    <t xml:space="preserve">Благоустройство общественной территории( детская площадка) расположенной в с. Нижний Чирюрт по ул.Присулакская №32"а" </t>
  </si>
  <si>
    <t xml:space="preserve">Бюджет РФ  (программа "Формирование современной городской среды" на 2020г.)  </t>
  </si>
  <si>
    <t>500 кв.м.</t>
  </si>
  <si>
    <t xml:space="preserve">ООО «Круг» Кизилюртовский район, село Султанянгиюрт, ул.Дорожная,14 </t>
  </si>
  <si>
    <t>тел-8-988-429-10-01</t>
  </si>
  <si>
    <t>(22.04.2020 –  20.10.2020)</t>
  </si>
  <si>
    <t>Частично исполнено</t>
  </si>
  <si>
    <t>Тагиров М.Х.</t>
  </si>
  <si>
    <t>Алихмаев С.Г.</t>
  </si>
  <si>
    <t>Благоустройство общественной территории(сквер) расположенной в с Комсомольское по ул.Н. Гаджиева № 1 "а"</t>
  </si>
  <si>
    <t>3750 кв.м</t>
  </si>
  <si>
    <t xml:space="preserve">ООО «Дагинвест» 368006, РД, г.Хасавюрт, ул.Победы,116, </t>
  </si>
  <si>
    <t>тел: +79288688875</t>
  </si>
  <si>
    <t>( 22.04.2020 –  20.10.2020)</t>
  </si>
  <si>
    <t xml:space="preserve">Благоустройство общественной территории(сквер) расположенной в с Акнада по ул. Центральная № 4"д" </t>
  </si>
  <si>
    <t>1540 кв.м.</t>
  </si>
  <si>
    <t xml:space="preserve">Частично исполнено </t>
  </si>
  <si>
    <t>Ремонт автомобильных дорог  Бюджет РД</t>
  </si>
  <si>
    <t>Ремонт асфальтобетонного покрытия ул. Кирова, Орджоникидзе и К.Абакарова в с. Комсомольское</t>
  </si>
  <si>
    <t xml:space="preserve">Бюджет РД , программа Ремонт автомобильных дорог общего пользования местного значения на территории МР «Кизилюртовский район»   на 2020г   </t>
  </si>
  <si>
    <t>8460 кв.м.</t>
  </si>
  <si>
    <t>ООО «Радуга-2» 368124 РД г. Кизилюрт ул. Г. Цадасы,39б/4, КамилиевК.М. , тел: +79289749575</t>
  </si>
  <si>
    <t xml:space="preserve"> (с22.06.- по01.08.2020 г.)</t>
  </si>
  <si>
    <t xml:space="preserve">Исполнено </t>
  </si>
  <si>
    <t>Ремонт асфальтобетонного покрытия ул. Кирова, с. Комсомольское (дополнительные работы)</t>
  </si>
  <si>
    <t xml:space="preserve">Бюджет РД , программа Ремонт автодорог общего пользования местного значения на территории МР «Кизилюртовский район»   на 2020г   </t>
  </si>
  <si>
    <t>66 кв.м.</t>
  </si>
  <si>
    <t>ООО «Радуга-2» 368124 РД г. Кизилюрт ул. Г. Цадасы,39б/4, КамилиевКамильбег Магомедович , тел: +79289749575</t>
  </si>
  <si>
    <t xml:space="preserve"> (с20..07.- по 01.08.2020 г.)</t>
  </si>
  <si>
    <t>Ремонт асфальтобетонного покрытия ул. Пролетарская, Дружбы, Абдурахманова и А.Матросовав с. З. Миатли</t>
  </si>
  <si>
    <t xml:space="preserve">Бюджет РД , программа Ремонт авто дорог общего пользования местного значения на территории МР «Кизилюртовский район»   на 2020г   </t>
  </si>
  <si>
    <t>7165 кв.м</t>
  </si>
  <si>
    <t>ООО «ПРОГРЕСС «А», 368115,РД Кизилюртовский район, с. Зубутли-Миатли,ул.Ленина,114, Абдусаламов А. А.</t>
  </si>
  <si>
    <t xml:space="preserve"> тел: +79285489802. (с22.06.- по 01.08.2020 г.)</t>
  </si>
  <si>
    <t>Ремонт асфальтобетонного покрытия ул. А.Матросовав с. З. Миатли</t>
  </si>
  <si>
    <t>(дополнительные работы)</t>
  </si>
  <si>
    <t xml:space="preserve">Бюджет РД , программа Ремонт авто дорог общего пользования местного значения на территории МР «Кизилюртовскийрайон»   на 2020г   </t>
  </si>
  <si>
    <t>58 кв.м</t>
  </si>
  <si>
    <t>ООО «ПРОГРЕСС «А», 368115,РД Кизилюртовский район, с. Зубутли-Миатли,ул.Ленина,114, АбдусаламовАбдулварисАбдулмаликович, тел: +79285489802</t>
  </si>
  <si>
    <t>(с20.07.- по 01.08.2020 г.)</t>
  </si>
  <si>
    <t>Ремонт асфальтобетонного покрытия ул. Пушкина и Махмуда в с. Миатли</t>
  </si>
  <si>
    <t xml:space="preserve">Бюджет РД , программа Ремонт авто дорог общего пользования местного значения на территории МР «Кизилюртовский район»   на 2020г </t>
  </si>
  <si>
    <t>6050 кв.м</t>
  </si>
  <si>
    <t>ООО «ПРОГРЕСС «А», 368115, РД Кизилюртовский район,с.Зубутли-Миатли,ул.Ленина,114, Абдусаламов А.А., тел: +79285489802</t>
  </si>
  <si>
    <t>(с26.06.- по 01.08.2020 г.)</t>
  </si>
  <si>
    <t>Ремонт асфальтобетонного покрытия ул. Пушкина  в с. Миатли</t>
  </si>
  <si>
    <t xml:space="preserve">Бюджет РД , программа Ремонт автодорог общего пользования местного значения на территории МР «Кизилюртовский район»   на 2020г </t>
  </si>
  <si>
    <t>47,54 кв.м</t>
  </si>
  <si>
    <t xml:space="preserve">ООО «ПРОГРЕСС «А», 368115, РД Кизилюртовский район,с.Зубутли-Миатли,ул.Ленина,114, АбдусаламовА.А., </t>
  </si>
  <si>
    <t>тел: +79285489802</t>
  </si>
  <si>
    <t>Ремонт дорожного покрытия ул. Трудовая и Заводская с. Чонтаул</t>
  </si>
  <si>
    <t>Бюджет РД , программа Ремонт автодорог общего пользования местного начения на территории МР «Кизилюртовский район»   на 2020г</t>
  </si>
  <si>
    <t>780 кв.м.</t>
  </si>
  <si>
    <t>ООО «БАННА»  367014, РД, г.Махачкала,ул. Сепараторная,116, Арцаев А. А.,  тел: +79235711005</t>
  </si>
  <si>
    <t>(с22.06.- по 01.08.2020 г.)</t>
  </si>
  <si>
    <t>Ремонт дорожного покрытия ул. Трудовая  с. Чонтаул, (дополнительные работы)</t>
  </si>
  <si>
    <t>10,8 кв.м</t>
  </si>
  <si>
    <t>ООО «БАННА»  367014, РД, г.Махачкала,ул. Сепараторная,116, АрцаевАлимпашаАдымсултанович,  тел: +79235711005</t>
  </si>
  <si>
    <t>Ремонт асфальтобетонного покрытия ул. 60 лет ДАССР и Северная в с. Кироваул</t>
  </si>
  <si>
    <t>1490 кв.м</t>
  </si>
  <si>
    <t>ООО «ФОРМАТ»,367000, РД, г. Махачкала, ул. АбдулхакимаИсмаилова, д. 23 "Б", кв. 102, Абдуразаков Гаджи Бурганудинович , тел: +79266662551</t>
  </si>
  <si>
    <t>Исполнено</t>
  </si>
  <si>
    <t>Ремонт асфальтобетонного покрытия ул. 60 лет ДАССР и Северная в с. Кироваул,</t>
  </si>
  <si>
    <t>(дополнительные работы</t>
  </si>
  <si>
    <t>ООО «ФОРМАТ»,367000, РД, г. Махачкала, ул. АбдулхакимаИсмаилова, д. 23 "Б", кв. 102, Абдуразаков Г.Б. , тел: +79266662551</t>
  </si>
  <si>
    <t xml:space="preserve">Ремонт покрытия из ПГС ул. Вишневского в с. Мацеевка МО СП "с/с Нечаевский" </t>
  </si>
  <si>
    <t>3500кв.м.</t>
  </si>
  <si>
    <t>ИП Магомедова ПатиматАбдурахимовна,</t>
  </si>
  <si>
    <t>РД, Кизилюртовский район, с. Нечаевка, тел: +79280609391 (с 22.06.- по 01.08.2020 г.)</t>
  </si>
  <si>
    <t>Ремонт асфальтобетонного покрытия ул. Центральная в с. Кульзеб</t>
  </si>
  <si>
    <t>3000 кв.м.</t>
  </si>
  <si>
    <t xml:space="preserve">ООО «АССТРОЙ».368430, РД, Шамильский район, с Хебда, ул. Сураката Асиятилова,18, ТутумилаевМуртазали Магомедович, </t>
  </si>
  <si>
    <t>тел:+ +79091121111</t>
  </si>
  <si>
    <t>Ремонт асфальтобетонного покрытия ул. Центральная в с. Кульзеб, (дополнительные работы</t>
  </si>
  <si>
    <t>26,81 кв.м</t>
  </si>
  <si>
    <t xml:space="preserve">Ремонт асфальтобетонного покрытия ул. Имама Газимагомеда и М.Гаджиевав с. Нечаевка </t>
  </si>
  <si>
    <t>8315 кв.м.</t>
  </si>
  <si>
    <t xml:space="preserve">ООО «БАННА» 367014, РД, г.Махачкала,ул. Сепараторная,116, АрцаевАлимпашаАдымсултанович, </t>
  </si>
  <si>
    <t>тел: +79235711005</t>
  </si>
  <si>
    <t>Ремонт асфальтобетонного покрытия ул.М.Гаджиева в с. Нечаевка (дополнительные работы</t>
  </si>
  <si>
    <t>54,3 кв.</t>
  </si>
  <si>
    <t>Ремонт покрытия из ПГС ул. Южная в с. Нижний ЧирюртКизилюртовского района РД</t>
  </si>
  <si>
    <t>7770 кв.м.</t>
  </si>
  <si>
    <t>ООО "АГРАСТРОИСЕРВИС ПЛЮС", 368101, РД, г. Кизилюрт,,пгтБавтугай, ул.Калинина, 42, Абдурахманов М.М.,тел: + 79640237997</t>
  </si>
  <si>
    <t>(с22.06.- по01.08.2020 г.)</t>
  </si>
  <si>
    <t>«Ремонт покрытия из ПГС ул. Полевая в с. Нижний ЧирюртКизилюртовского района РД»</t>
  </si>
  <si>
    <t>(25.08.2020 по13.09.2020)</t>
  </si>
  <si>
    <t>«Ремонт покрытия из ПГС ул. Центральная в с. Мацеевка МО СП "с/с Нечаевский" Кизилюртовского района РД»</t>
  </si>
  <si>
    <t>РД, Кизилюртовский район, с. Нечаевка, тел: +79280609391</t>
  </si>
  <si>
    <t>Ремонт дорог финансируемых из Дорожного фонда МР «Кизилюртовский район»</t>
  </si>
  <si>
    <t>«Ремонт основания и устройство асфальтобетонного покрытия ул.Махмуда (5100м2),съездов (180м2) и переулка №3 в с. Комсомольское</t>
  </si>
  <si>
    <t xml:space="preserve">Дорожный фонд </t>
  </si>
  <si>
    <t>5280 кв.м.</t>
  </si>
  <si>
    <t>ООО «ДАГИНВЕСТСПОРТ» 368112, РД Кизилюртовский район, с. Кироваул, ул. Нурмагомедова,2генеральный директор Нурмагомедов Н. М. тел:+79640508420</t>
  </si>
  <si>
    <t>Ремонт основания из ПГС в с. Султанянгиюрт</t>
  </si>
  <si>
    <t xml:space="preserve">Бюджет МР «Кизилюртовский район» Дорожный фонд </t>
  </si>
  <si>
    <t>32120 кв.м.</t>
  </si>
  <si>
    <t>ИП Давудов Магомед Нурмагомедгаджиевич, РД, г.Кизилюрт тел: +79281231231</t>
  </si>
  <si>
    <t>с 20.07. 2020 по 19.08.2020</t>
  </si>
  <si>
    <t>Ремонт покрытия из ПГС ул. Даниялова (785х6) в селе  Комсомольское</t>
  </si>
  <si>
    <t>Бюджет МР «Кизилюртовский район» Дорожный фонд</t>
  </si>
  <si>
    <t>4710 кв.м.</t>
  </si>
  <si>
    <t>ООО «Радуга-2»368124 РД г. Кизилюрт ул. Г. Цадасы,39б/4, Камилиев К. М., тел: +79289749575</t>
  </si>
  <si>
    <t xml:space="preserve">исполнено </t>
  </si>
  <si>
    <t>«Ремонт покрытия из ПГС ул. Шамиля (790х6) в селе  Комсомольское</t>
  </si>
  <si>
    <t>4740 кв.м</t>
  </si>
  <si>
    <t>ООО «Радуга-2»368124 РД г. Кизилюрт ул. Г. Цадасы,39б/4, Камилиев К. М. ,  тел: +79289749575</t>
  </si>
  <si>
    <t>«Ремонт покрытия из ПГС ул. Танкаева (780х6) в селе  Комсомольское</t>
  </si>
  <si>
    <t>4680 кв.м.</t>
  </si>
  <si>
    <t>ООО «Радуга-2», 368124 РД г. Кизилюрт ул. Г. Цадасы,39б/4, Камилиев К.М. ,</t>
  </si>
  <si>
    <t xml:space="preserve"> тел: +79289749575</t>
  </si>
  <si>
    <t xml:space="preserve">«Асфальтирование ул. Матросова -1562 м2 в с. Новый Чиркей </t>
  </si>
  <si>
    <t>Бюджет МР «Кизилюртовскийрайон»Дорожный фонд</t>
  </si>
  <si>
    <t>ООО «ЭЛЬБРУС»,368006, г.Хасавюрт,ул.Мира, 64, директор Абуков И.З.,</t>
  </si>
  <si>
    <t>(30.08.2020-18.09.2020)</t>
  </si>
  <si>
    <t>«Асфальтирование ул. Имама Гамзата -400 м2 в с. Миатли</t>
  </si>
  <si>
    <t>ООО «СК ЭКОМИР» 367026, г. Махачкала, ул. Дахадаева 88,</t>
  </si>
  <si>
    <t>Ген.директорШихамирова Р.Г-М</t>
  </si>
  <si>
    <t>Установка дорожных знаков, устройство дорожной разметки "Пешеходный переход" и гасителей скорости возле образовательных учреждений Кизилюртовского района РД</t>
  </si>
  <si>
    <t>Мероприятия по проектированию и строительству газопровода  Чонтаул-Костек</t>
  </si>
  <si>
    <t>Выполнение проектно-изыскательских работ по объекту «Строительство участка газопровода в районе села Чонтаул в обход аварийно-опасной территории»</t>
  </si>
  <si>
    <t>Бюджет РД</t>
  </si>
  <si>
    <t>ООО «Дагкадастрсъемка»367026, г.Махачкала, пр. И.Шамиля, д. 15, корп. А, офис 1-4,тел:8-963-799-30-28</t>
  </si>
  <si>
    <t>(с 27.07.2020-27.10.2020)</t>
  </si>
  <si>
    <t>Субсидия на доукомплектование строящейся школы на 200 мест в с.Миатли</t>
  </si>
  <si>
    <t>Устройство ограды баскетбольного и волейбольного поля в школе на 200 учащихся в селе Миатли</t>
  </si>
  <si>
    <t>Бюджет РД Субсидия на доукомплектование строящейся школы на 200 мест в с.Миатли</t>
  </si>
  <si>
    <t>ООО «Магнит-1» 368124, РД,  г.Кизилюрт ,ул. Шакунова  дом № 6 «а». Ген.директорХанапиев Г.М.</t>
  </si>
  <si>
    <t>Поставка мебели для школы на 200  учащихся в селе в селе  Миатли</t>
  </si>
  <si>
    <t>Поставка компьютерной техники для школы на 200  учащихся в селе в селе  Миатли</t>
  </si>
  <si>
    <t>Учебный автомат Калашникова для кабинетов НВП+ОБЖ (Автомат АК-74)</t>
  </si>
  <si>
    <t>2 шт.</t>
  </si>
  <si>
    <t>Жалюзи</t>
  </si>
  <si>
    <t>60 шт.</t>
  </si>
  <si>
    <t>Мячи футбольные, волейбольные, баскетбольные</t>
  </si>
  <si>
    <t>30 шт.</t>
  </si>
  <si>
    <t>Противогаз ГП 7</t>
  </si>
  <si>
    <t>20 шт.</t>
  </si>
  <si>
    <t>Приобретение средств дезинфекционных против кароновируса</t>
  </si>
  <si>
    <t>Средства дезинфекционные (Гипохлорит)</t>
  </si>
  <si>
    <t xml:space="preserve">Бюджет МР «Кизилюртовский район» </t>
  </si>
  <si>
    <r>
      <t xml:space="preserve"> ООО«АСЭТ» 198096, г. Санкт-Петербург, ул. Кронштадская, д. 3а, оф. 2, Тел: +7-904-550-20-85. </t>
    </r>
    <r>
      <rPr>
        <b/>
        <sz val="10"/>
        <color theme="1"/>
        <rFont val="Times New Roman"/>
        <family val="1"/>
        <charset val="204"/>
      </rPr>
      <t xml:space="preserve">Исполнено </t>
    </r>
  </si>
  <si>
    <t>Раджабов А.Б.</t>
  </si>
  <si>
    <t xml:space="preserve">Установка связи видеоконференции между администрацией и  сельскими поселениями </t>
  </si>
  <si>
    <t>Развертывание аппаратно-программного комплекса технологической видеоконференции</t>
  </si>
  <si>
    <t>ООО «ИНТЕГРАЦИЯ»,  117342, г. Москва, ул. Бутлерова, дом 17Б, этаж 2, помещение XI, комната 60ж, офис 10  Самопал Андрей Васильевич</t>
  </si>
  <si>
    <t>С 03.07.2020- по 30.09.2020</t>
  </si>
  <si>
    <t>Рамазанов Р.Х.</t>
  </si>
  <si>
    <t>Шехалиев М.А.</t>
  </si>
  <si>
    <t>Строительство поля для мини футбола в селе Кульзеб</t>
  </si>
  <si>
    <t>Строительство здания администрации в селе Стальское</t>
  </si>
  <si>
    <t xml:space="preserve">Ремонт кабинетов администрации </t>
  </si>
  <si>
    <t>Ремонт кабинетов 116,117,118,309,312,325,405,414,509,415 в здании администрации МР «Кизилюртовскийрайон»</t>
  </si>
  <si>
    <t>Бюджет МБУ «ХозУ»</t>
  </si>
  <si>
    <t>РД, Кизилюртовский район, с. Нечаевка, тел: +79280609391 (с29.07.- по 30.08.2020 г.)</t>
  </si>
  <si>
    <t xml:space="preserve">Алихмаев С.Г. </t>
  </si>
  <si>
    <t xml:space="preserve">Ремонт облицовка ступеней плиткой и укладка тротуаров  </t>
  </si>
  <si>
    <t>ИП Магомедова ПатиматАбдурахимовна,РД, Кизилюртовский район, с. Нечаевка, тел: +79280609391 (с29.07.- по 30.08.2020 г.)</t>
  </si>
  <si>
    <t>Капитальный ремонт школ (воздушно-тепловой режим)</t>
  </si>
  <si>
    <t>Капитальный ремонт МКОУ " Чонтаульская СОШ №1</t>
  </si>
  <si>
    <t>Бюджет РДМероприятия  по  благоустройству   общеобразовательных организаций  в  целях соблюдений  требований  к воздушно-тепловому  режиму, водоснабжению  и  канализации</t>
  </si>
  <si>
    <t>ООО «МЕГАСТРОЙ» 368581, РД, Дахадаевский район, село Дибгаши директор Кадиев Сулейман Магомедович,  тел: +79887788927</t>
  </si>
  <si>
    <t>(с 27.07.2020- по 25.08.2020)</t>
  </si>
  <si>
    <t xml:space="preserve">Капитальный ремонт МКОУ " Стальская СОШ №2" </t>
  </si>
  <si>
    <t>ООО "ВЕРТИКАЛЬ" 368331, РД,  Гунибский район, с.Салта, ул. Им. Шейха Узун Хаджи Салтинского,дом,7, Директор Магомаев М.Ж. тел: +79640053505,</t>
  </si>
  <si>
    <t xml:space="preserve"> (с 27.07.2020- по 25.08.2020)</t>
  </si>
  <si>
    <t xml:space="preserve">Капитальный ремонт МКОУ " Новочиркейской  СОШ №2" </t>
  </si>
  <si>
    <t>Бюджет РД, Мероприятия  по  благоустройству   общеобразовательных организаций  в  целях соблюдений  требований  к воздушно-тепловому  режиму, водоснабжению  и  канализации</t>
  </si>
  <si>
    <t xml:space="preserve">Капитальный ремонт МКОУ " Комсомольская СОШ"  </t>
  </si>
  <si>
    <t>Бюджет РД, Мероприятия  по  благоустройству   общеобразовательных организаций  в  целях соблюдений  требований  к воздушно-тепловому  режиму, водоснабжению  и  канализации</t>
  </si>
  <si>
    <t>ООО «МЕГАСТРОЙ»  368581, РД, Дахадаевский район, село Дибгаши директор Кадиев С. М. тел: +79887788927</t>
  </si>
  <si>
    <t xml:space="preserve">Капитальный ремонт МКОУ " Зубутли-Миатлинская СОШ" </t>
  </si>
  <si>
    <t>Бюджет РД Мероприятия  по  благоустройству   общеобразовательных организаций  в  целях соблюдений  требований  к воздушно-тепловому  режиму, водоснабжению  и  канализации</t>
  </si>
  <si>
    <t>ООО «СТИМУЛ» , 367000, РД, г. Махачкала, ул. М. Ярагского, дом,71, генеральный директор Абдулатипов М.А. тел: +79285760001</t>
  </si>
  <si>
    <t>Капитальный ремонт МКОУ "«Нечаевская СОШ №2»</t>
  </si>
  <si>
    <t>Проект 100 школ</t>
  </si>
  <si>
    <t>Кап.ремонт  МКОУ «Новочиркейская СОШ №1»</t>
  </si>
  <si>
    <t xml:space="preserve">Бюджет РД </t>
  </si>
  <si>
    <t>Проект «100 школ»</t>
  </si>
  <si>
    <t>ООО «Содействие», 368990, РД,Ахвахский район, село Карата, улица М-З. Абдулманапова,  44,  ген.директорПассилов С.К.+79884209682</t>
  </si>
  <si>
    <t>(01.08.2020-30.08.2020)</t>
  </si>
  <si>
    <t>Проект местных инициатив представленных на конкурс в МинЭк РД сельскими поселениями</t>
  </si>
  <si>
    <t>Благоустройство центральной части  с. Н.Чиркей</t>
  </si>
  <si>
    <t>Программа "Реализация на территории РД проекта местных инициатив"</t>
  </si>
  <si>
    <t>Хамуев Р.</t>
  </si>
  <si>
    <t>Строительство площадки для волейбола и баскетбола в селе  Кульзеб</t>
  </si>
  <si>
    <t>Курбанов Р.</t>
  </si>
  <si>
    <t>Благоустройство общественной территории  по ул. Саида Афанди 5"а" с. Гадари</t>
  </si>
  <si>
    <t>Султанов А.</t>
  </si>
  <si>
    <t>Устройство освещения  ул. Пушкина и Толбоевас. Комсомольское</t>
  </si>
  <si>
    <t>Абдуразаков К.</t>
  </si>
  <si>
    <t>Устройство тротуара вдоль ул.Пушкина (950х2м) с.Комсомольское</t>
  </si>
  <si>
    <t>Благоустройство общественной территории  по ул. Имама Шафии</t>
  </si>
  <si>
    <t xml:space="preserve"> с. Кироваул</t>
  </si>
  <si>
    <t>Хазиев И.</t>
  </si>
  <si>
    <t>ИП Абдурахманов М.М.Хунзахский район, с.Шотода 79640237997 (25.08.2020 по13.09.2020)</t>
  </si>
  <si>
    <t>Оплата по факту поставки товара, исполнения  работ,услуг</t>
  </si>
  <si>
    <t>Рапор №70 от 16.03.2020г</t>
  </si>
  <si>
    <t>Объем поставок товаров, выполненных работ  56 кв.м. жилья 1544 кв.м, и зем. Участка</t>
  </si>
  <si>
    <t>Стоимость контракта проекта по итогам торгов (с ед.поставщ-м)</t>
  </si>
  <si>
    <t>тех над</t>
  </si>
  <si>
    <t>Расширение прудового хозяйства в СПК "Источник" на площади 3 га с.Миатли</t>
  </si>
  <si>
    <t xml:space="preserve">                                                                                                                                                                             ОТЧЕТ за 2 квартал 2020 года</t>
  </si>
  <si>
    <t xml:space="preserve">                                                                                               о выполнении мероприятий  Комплексной программы СЭР МР «Кизилюртовский район» на 2019-2021 годы </t>
  </si>
  <si>
    <t>не провели торги</t>
  </si>
  <si>
    <t>Электр., водосн., газиф. поселений</t>
  </si>
  <si>
    <t>Строительство админздания с. Стальское</t>
  </si>
  <si>
    <t>Ограда парка сел. Зубутли-Миатли</t>
  </si>
  <si>
    <t>о выполнении мероприятий программы  «Формирование современной городской среды» в МР «Кизилюртовский район» на 2019-2024 г.</t>
  </si>
  <si>
    <t>Причины невыполнения     мероп-я</t>
  </si>
  <si>
    <t xml:space="preserve">«Формирование современной городской среды» в МР «Кизилюртовский район» на 2019-2024 г.г.  </t>
  </si>
  <si>
    <t>Общественная территория МО "с.Акнада" ул.Центральная №4 "д"</t>
  </si>
  <si>
    <t>ведутся работы</t>
  </si>
  <si>
    <t>Общественная территория МО "с. Комсомольское"  по ул. Мухудина Гаджиева №1 "а"</t>
  </si>
  <si>
    <t>Общестенная территория в МО "с.Нижний Чирюрт" по ул. Присулакская №32 "а"</t>
  </si>
  <si>
    <t>МКУ "Управление образования МР "Кизилюртовский район" о выполнении программы СЭР МР «Кизилюртовский район» за II квартал 2020г.</t>
  </si>
  <si>
    <t>Уточненный объем финансирования на год</t>
  </si>
  <si>
    <t>Результат реализации мероприятия, достижение показателей (краткое описание)</t>
  </si>
  <si>
    <t>Остаток средств               тыс. руб.</t>
  </si>
  <si>
    <t xml:space="preserve">Расп. № 38 от 28.02.2020г.                             </t>
  </si>
  <si>
    <t xml:space="preserve">На проведение конкурса "Воспитатель года", грамоты, рамки, поощрение конкурсантов.                                                                            </t>
  </si>
  <si>
    <t xml:space="preserve">Начальник </t>
  </si>
  <si>
    <t xml:space="preserve">                                              Р.Б. Татарханов</t>
  </si>
  <si>
    <t xml:space="preserve">Расп. № 166 от 29.04.2020г.                             </t>
  </si>
  <si>
    <t>Расп.№236 от 29.06.2020г.</t>
  </si>
  <si>
    <t xml:space="preserve">На организацию и проведение августовской конференции.Приобретение грамот, рамок, цветов, фуршет. На поощрение лучших педагогов.                                                                            </t>
  </si>
  <si>
    <t>На проведение ГИА, приобретение бумаги, заправка картриджей, канцтовары.</t>
  </si>
  <si>
    <t xml:space="preserve">                                                                                                                                                      ОТЧЕТ за 2 квартал 2020 года</t>
  </si>
  <si>
    <t xml:space="preserve">                                                                        о выполнении мероприятий  Комплексной программы СЭР МР «Кизилюртовский район» на 2019-2021 годы </t>
  </si>
  <si>
    <t xml:space="preserve">                                                                                                                                                             ОТЧЕТ за 2 квартал 2020 года</t>
  </si>
  <si>
    <t>Строительство админздания Стальское</t>
  </si>
  <si>
    <t>Поощрение педагогов, подготовивших высокобальников к ГИА</t>
  </si>
  <si>
    <t>Установка ограды и материально-техническое обеспечение школы в с. Миатли на 200 ученических мест</t>
  </si>
  <si>
    <t xml:space="preserve">Ремонт дорог  из средств Дорожного фонда </t>
  </si>
  <si>
    <t xml:space="preserve"> О реализации Проектов инициативов  муниципального образования РД  "150 школ" в МР "Кизилюртовский район"</t>
  </si>
  <si>
    <t xml:space="preserve">Ответственные за представление отчетов о реализации программных мероприятий </t>
  </si>
  <si>
    <t xml:space="preserve"> </t>
  </si>
  <si>
    <t xml:space="preserve">                                                    МКУ "Финансовое управление"     МКУ "Централизованная бухгалтерия"      МКУ "Управление образования"                        </t>
  </si>
  <si>
    <t xml:space="preserve">     МКУ "Централизованная бухгалтерия"  МКУ "Финансовое управление" Отдел культуры, физической культуры и спорта, туризма и молодежной политики</t>
  </si>
  <si>
    <t xml:space="preserve">  МКУ "Централизованная бухгалтерия"  МКУ "Финансовое управление"       Управление сельского хозяйства, инвестиций и развития малого и среднего предпринимательства</t>
  </si>
  <si>
    <t xml:space="preserve"> МКУ "Централизованная бухгалтерия"  МКУ "Финансовое управление"  Отдел культуры, физической культуры и спорта, туризма и молодежной политики</t>
  </si>
  <si>
    <t xml:space="preserve">  МКУ "Централизованная бухгалтерия"  МКУ "Финансовое управление"            Отдел культуры, физической культуры и спорта, туризма и молодежной политики</t>
  </si>
  <si>
    <t xml:space="preserve"> МКУ " Централизованная бухгалтерия" МУП  "УЖКХ-СЭЗ"   МКУ "Финансовое управление"</t>
  </si>
  <si>
    <t>VII. РАЗВИТИЕ ЖИЛИЩНО-КОММУНАЛЬНОГО ХОЗЯЙСТВА, СТРОИТЕЛЬСТВА И КАПИТАЛЬНОГО РЕМОНТА  ИМУЩЕСТВА</t>
  </si>
</sst>
</file>

<file path=xl/styles.xml><?xml version="1.0" encoding="utf-8"?>
<styleSheet xmlns="http://schemas.openxmlformats.org/spreadsheetml/2006/main">
  <numFmts count="6">
    <numFmt numFmtId="43" formatCode="_-* #,##0.00\ _₽_-;\-* #,##0.00\ _₽_-;_-* &quot;-&quot;??\ _₽_-;_-@_-"/>
    <numFmt numFmtId="164" formatCode="0.0"/>
    <numFmt numFmtId="165" formatCode="_-* #,##0_р_._-;\-* #,##0_р_._-;_-* &quot;-&quot;??_р_._-;_-@_-"/>
    <numFmt numFmtId="166" formatCode="#,##0.00_ ;\-#,##0.00\ "/>
    <numFmt numFmtId="167" formatCode="0.000"/>
    <numFmt numFmtId="168" formatCode="#,##0.0_ ;\-#,##0.0\ "/>
  </numFmts>
  <fonts count="3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Open Sans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28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2" fontId="2" fillId="0" borderId="4" xfId="0" applyNumberFormat="1" applyFont="1" applyBorder="1" applyAlignment="1">
      <alignment horizontal="center" vertical="top" wrapText="1"/>
    </xf>
    <xf numFmtId="2" fontId="2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horizontal="justify"/>
    </xf>
    <xf numFmtId="0" fontId="0" fillId="0" borderId="0" xfId="0" applyBorder="1"/>
    <xf numFmtId="0" fontId="12" fillId="0" borderId="0" xfId="0" applyFont="1"/>
    <xf numFmtId="0" fontId="2" fillId="0" borderId="0" xfId="0" applyFont="1"/>
    <xf numFmtId="0" fontId="12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2" fontId="14" fillId="6" borderId="1" xfId="0" applyNumberFormat="1" applyFont="1" applyFill="1" applyBorder="1" applyAlignment="1">
      <alignment horizontal="center" vertical="center" wrapText="1"/>
    </xf>
    <xf numFmtId="164" fontId="14" fillId="6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12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6" borderId="0" xfId="0" applyFont="1" applyFill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5" fillId="0" borderId="0" xfId="0" applyFont="1"/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left" vertical="top" wrapText="1"/>
    </xf>
    <xf numFmtId="2" fontId="2" fillId="0" borderId="4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center" vertical="top" wrapText="1"/>
    </xf>
    <xf numFmtId="2" fontId="2" fillId="0" borderId="9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2" fontId="2" fillId="0" borderId="0" xfId="0" applyNumberFormat="1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vertical="top" wrapText="1"/>
    </xf>
    <xf numFmtId="0" fontId="5" fillId="0" borderId="1" xfId="0" applyFont="1" applyBorder="1"/>
    <xf numFmtId="0" fontId="2" fillId="0" borderId="7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top"/>
    </xf>
    <xf numFmtId="2" fontId="16" fillId="0" borderId="1" xfId="0" applyNumberFormat="1" applyFont="1" applyBorder="1" applyAlignment="1">
      <alignment horizontal="center" vertical="top"/>
    </xf>
    <xf numFmtId="0" fontId="16" fillId="0" borderId="4" xfId="0" applyFont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/>
    </xf>
    <xf numFmtId="0" fontId="2" fillId="0" borderId="10" xfId="0" applyFont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 vertical="top" wrapText="1"/>
    </xf>
    <xf numFmtId="2" fontId="2" fillId="0" borderId="10" xfId="0" applyNumberFormat="1" applyFont="1" applyFill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/>
    </xf>
    <xf numFmtId="2" fontId="2" fillId="0" borderId="6" xfId="0" applyNumberFormat="1" applyFont="1" applyBorder="1" applyAlignment="1">
      <alignment horizontal="center" vertical="top" wrapText="1"/>
    </xf>
    <xf numFmtId="2" fontId="16" fillId="0" borderId="4" xfId="0" applyNumberFormat="1" applyFont="1" applyBorder="1" applyAlignment="1">
      <alignment horizontal="center" vertical="top"/>
    </xf>
    <xf numFmtId="0" fontId="2" fillId="0" borderId="4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6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165" fontId="6" fillId="0" borderId="1" xfId="5" applyNumberFormat="1" applyFont="1" applyFill="1" applyBorder="1" applyAlignment="1">
      <alignment horizontal="center" vertical="top" wrapText="1"/>
    </xf>
    <xf numFmtId="2" fontId="6" fillId="0" borderId="1" xfId="5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/>
    </xf>
    <xf numFmtId="0" fontId="5" fillId="0" borderId="0" xfId="0" applyFont="1" applyFill="1" applyAlignment="1">
      <alignment vertical="top"/>
    </xf>
    <xf numFmtId="2" fontId="5" fillId="0" borderId="0" xfId="0" applyNumberFormat="1" applyFont="1" applyAlignment="1">
      <alignment horizontal="center" vertical="top"/>
    </xf>
    <xf numFmtId="0" fontId="2" fillId="0" borderId="4" xfId="0" applyFont="1" applyFill="1" applyBorder="1" applyAlignment="1">
      <alignment vertical="top" wrapText="1"/>
    </xf>
    <xf numFmtId="2" fontId="2" fillId="0" borderId="4" xfId="0" applyNumberFormat="1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2" fontId="2" fillId="0" borderId="6" xfId="0" applyNumberFormat="1" applyFont="1" applyFill="1" applyBorder="1" applyAlignment="1">
      <alignment vertical="top" wrapText="1"/>
    </xf>
    <xf numFmtId="0" fontId="16" fillId="0" borderId="1" xfId="0" applyFont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2" fillId="0" borderId="0" xfId="0" applyFont="1" applyFill="1" applyAlignment="1">
      <alignment horizontal="center" vertical="top"/>
    </xf>
    <xf numFmtId="2" fontId="2" fillId="0" borderId="0" xfId="0" applyNumberFormat="1" applyFont="1" applyFill="1" applyAlignment="1">
      <alignment horizontal="center" vertical="top"/>
    </xf>
    <xf numFmtId="2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4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2" fontId="2" fillId="0" borderId="4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justify" vertical="top" wrapText="1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justify"/>
    </xf>
    <xf numFmtId="0" fontId="2" fillId="0" borderId="12" xfId="0" applyFont="1" applyBorder="1" applyAlignment="1">
      <alignment horizontal="justify"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center" wrapText="1"/>
    </xf>
    <xf numFmtId="2" fontId="2" fillId="0" borderId="0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15" fillId="0" borderId="0" xfId="0" applyFont="1" applyBorder="1" applyAlignment="1">
      <alignment horizontal="center"/>
    </xf>
    <xf numFmtId="2" fontId="15" fillId="0" borderId="0" xfId="0" applyNumberFormat="1" applyFont="1" applyBorder="1" applyAlignment="1">
      <alignment horizontal="center"/>
    </xf>
    <xf numFmtId="0" fontId="15" fillId="0" borderId="0" xfId="0" applyFont="1" applyBorder="1"/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Fill="1" applyBorder="1" applyAlignment="1">
      <alignment vertical="top"/>
    </xf>
    <xf numFmtId="0" fontId="5" fillId="0" borderId="0" xfId="0" applyFont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/>
    <xf numFmtId="0" fontId="2" fillId="0" borderId="1" xfId="0" applyFont="1" applyBorder="1" applyAlignment="1">
      <alignment horizontal="justify" vertical="top" wrapText="1"/>
    </xf>
    <xf numFmtId="2" fontId="2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2" fontId="2" fillId="0" borderId="1" xfId="0" applyNumberFormat="1" applyFont="1" applyBorder="1" applyAlignment="1">
      <alignment horizontal="center" vertical="center"/>
    </xf>
    <xf numFmtId="0" fontId="0" fillId="0" borderId="2" xfId="0" applyBorder="1"/>
    <xf numFmtId="2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2" fontId="5" fillId="0" borderId="2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7" xfId="0" applyBorder="1"/>
    <xf numFmtId="0" fontId="0" fillId="0" borderId="0" xfId="0" applyAlignment="1"/>
    <xf numFmtId="0" fontId="0" fillId="0" borderId="0" xfId="0" applyBorder="1" applyAlignment="1"/>
    <xf numFmtId="0" fontId="2" fillId="0" borderId="0" xfId="0" applyFont="1" applyBorder="1" applyAlignment="1"/>
    <xf numFmtId="0" fontId="2" fillId="0" borderId="0" xfId="0" applyFont="1" applyAlignment="1"/>
    <xf numFmtId="0" fontId="2" fillId="0" borderId="0" xfId="0" applyFont="1" applyBorder="1"/>
    <xf numFmtId="0" fontId="2" fillId="0" borderId="13" xfId="0" applyFont="1" applyBorder="1" applyAlignment="1">
      <alignment horizontal="center" vertical="top" wrapText="1"/>
    </xf>
    <xf numFmtId="0" fontId="0" fillId="0" borderId="6" xfId="0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8" xfId="0" applyFont="1" applyBorder="1"/>
    <xf numFmtId="0" fontId="5" fillId="0" borderId="1" xfId="0" applyFont="1" applyFill="1" applyBorder="1" applyAlignment="1">
      <alignment horizontal="center" vertical="top" wrapText="1"/>
    </xf>
    <xf numFmtId="165" fontId="7" fillId="0" borderId="1" xfId="1" applyNumberFormat="1" applyFont="1" applyFill="1" applyBorder="1" applyAlignment="1">
      <alignment horizontal="left" vertical="top" wrapText="1"/>
    </xf>
    <xf numFmtId="2" fontId="7" fillId="0" borderId="1" xfId="1" applyNumberFormat="1" applyFont="1" applyFill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horizontal="right" vertical="top" wrapText="1"/>
    </xf>
    <xf numFmtId="0" fontId="13" fillId="0" borderId="8" xfId="0" applyFont="1" applyBorder="1" applyAlignment="1">
      <alignment horizontal="center" wrapText="1"/>
    </xf>
    <xf numFmtId="0" fontId="2" fillId="0" borderId="0" xfId="0" applyFont="1" applyFill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65" fontId="21" fillId="0" borderId="4" xfId="1" applyNumberFormat="1" applyFont="1" applyFill="1" applyBorder="1" applyAlignment="1">
      <alignment horizontal="center" vertical="top" wrapText="1"/>
    </xf>
    <xf numFmtId="165" fontId="22" fillId="0" borderId="4" xfId="1" applyNumberFormat="1" applyFont="1" applyFill="1" applyBorder="1" applyAlignment="1">
      <alignment horizontal="left" vertical="top" wrapText="1"/>
    </xf>
    <xf numFmtId="165" fontId="21" fillId="0" borderId="4" xfId="1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2" fontId="2" fillId="0" borderId="4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2" fontId="2" fillId="0" borderId="4" xfId="0" applyNumberFormat="1" applyFont="1" applyFill="1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/>
    <xf numFmtId="0" fontId="2" fillId="2" borderId="1" xfId="0" applyFont="1" applyFill="1" applyBorder="1" applyAlignment="1">
      <alignment horizontal="left" vertical="top" wrapText="1"/>
    </xf>
    <xf numFmtId="2" fontId="2" fillId="6" borderId="1" xfId="0" applyNumberFormat="1" applyFont="1" applyFill="1" applyBorder="1" applyAlignment="1">
      <alignment horizontal="center" vertical="top"/>
    </xf>
    <xf numFmtId="2" fontId="2" fillId="6" borderId="4" xfId="0" applyNumberFormat="1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/>
    </xf>
    <xf numFmtId="2" fontId="2" fillId="6" borderId="4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vertical="top" wrapText="1"/>
    </xf>
    <xf numFmtId="0" fontId="16" fillId="0" borderId="1" xfId="0" applyFont="1" applyBorder="1" applyAlignment="1">
      <alignment vertical="center"/>
    </xf>
    <xf numFmtId="165" fontId="21" fillId="0" borderId="1" xfId="1" applyNumberFormat="1" applyFont="1" applyFill="1" applyBorder="1" applyAlignment="1">
      <alignment horizontal="center" vertical="top" wrapText="1"/>
    </xf>
    <xf numFmtId="165" fontId="21" fillId="0" borderId="1" xfId="1" applyNumberFormat="1" applyFont="1" applyFill="1" applyBorder="1" applyAlignment="1">
      <alignment horizontal="left" vertical="top" wrapText="1"/>
    </xf>
    <xf numFmtId="166" fontId="21" fillId="3" borderId="1" xfId="1" applyNumberFormat="1" applyFont="1" applyFill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166" fontId="21" fillId="0" borderId="1" xfId="1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2" fontId="3" fillId="0" borderId="0" xfId="0" applyNumberFormat="1" applyFont="1" applyAlignment="1">
      <alignment vertical="top" wrapText="1"/>
    </xf>
    <xf numFmtId="0" fontId="24" fillId="0" borderId="0" xfId="0" applyFont="1"/>
    <xf numFmtId="164" fontId="3" fillId="0" borderId="0" xfId="0" applyNumberFormat="1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 wrapText="1"/>
    </xf>
    <xf numFmtId="164" fontId="1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2" fontId="3" fillId="3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0" fontId="24" fillId="0" borderId="0" xfId="0" applyFont="1" applyAlignment="1">
      <alignment vertical="top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vertical="top" wrapText="1"/>
    </xf>
    <xf numFmtId="2" fontId="3" fillId="4" borderId="1" xfId="0" applyNumberFormat="1" applyFont="1" applyFill="1" applyBorder="1" applyAlignment="1">
      <alignment horizontal="center" vertical="top" wrapText="1"/>
    </xf>
    <xf numFmtId="2" fontId="3" fillId="0" borderId="0" xfId="0" applyNumberFormat="1" applyFont="1" applyFill="1" applyBorder="1" applyAlignment="1">
      <alignment horizontal="center" vertical="top" wrapText="1"/>
    </xf>
    <xf numFmtId="2" fontId="3" fillId="5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6" borderId="1" xfId="0" applyFont="1" applyFill="1" applyBorder="1" applyAlignment="1">
      <alignment vertical="top" wrapText="1"/>
    </xf>
    <xf numFmtId="2" fontId="23" fillId="0" borderId="0" xfId="0" applyNumberFormat="1" applyFont="1" applyFill="1" applyBorder="1" applyAlignment="1">
      <alignment horizontal="center" vertical="top" wrapText="1"/>
    </xf>
    <xf numFmtId="165" fontId="21" fillId="4" borderId="1" xfId="1" applyNumberFormat="1" applyFont="1" applyFill="1" applyBorder="1" applyAlignment="1">
      <alignment horizontal="center" vertical="top" wrapText="1"/>
    </xf>
    <xf numFmtId="165" fontId="21" fillId="6" borderId="4" xfId="1" applyNumberFormat="1" applyFont="1" applyFill="1" applyBorder="1" applyAlignment="1">
      <alignment horizontal="left" vertical="top" wrapText="1"/>
    </xf>
    <xf numFmtId="0" fontId="24" fillId="0" borderId="0" xfId="0" applyFont="1" applyAlignment="1">
      <alignment wrapText="1"/>
    </xf>
    <xf numFmtId="2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/>
    </xf>
    <xf numFmtId="2" fontId="2" fillId="0" borderId="4" xfId="0" applyNumberFormat="1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2" fontId="2" fillId="0" borderId="2" xfId="0" applyNumberFormat="1" applyFont="1" applyFill="1" applyBorder="1" applyAlignment="1">
      <alignment horizontal="center" vertical="top" wrapText="1"/>
    </xf>
    <xf numFmtId="2" fontId="2" fillId="0" borderId="3" xfId="0" applyNumberFormat="1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2" fontId="2" fillId="0" borderId="12" xfId="0" applyNumberFormat="1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left" vertical="top" wrapText="1"/>
    </xf>
    <xf numFmtId="167" fontId="2" fillId="0" borderId="1" xfId="0" applyNumberFormat="1" applyFont="1" applyFill="1" applyBorder="1" applyAlignment="1">
      <alignment horizontal="center" vertical="top" wrapText="1"/>
    </xf>
    <xf numFmtId="2" fontId="2" fillId="0" borderId="4" xfId="0" applyNumberFormat="1" applyFont="1" applyFill="1" applyBorder="1" applyAlignment="1">
      <alignment vertical="top" wrapText="1"/>
    </xf>
    <xf numFmtId="0" fontId="10" fillId="0" borderId="18" xfId="0" applyFont="1" applyBorder="1" applyAlignment="1">
      <alignment vertical="top" wrapText="1"/>
    </xf>
    <xf numFmtId="0" fontId="10" fillId="0" borderId="20" xfId="0" applyFont="1" applyBorder="1" applyAlignment="1">
      <alignment vertical="top" wrapText="1"/>
    </xf>
    <xf numFmtId="0" fontId="10" fillId="0" borderId="20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27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26" fillId="0" borderId="1" xfId="0" applyFont="1" applyBorder="1" applyAlignment="1">
      <alignment vertical="top" wrapText="1"/>
    </xf>
    <xf numFmtId="2" fontId="3" fillId="6" borderId="1" xfId="0" applyNumberFormat="1" applyFont="1" applyFill="1" applyBorder="1" applyAlignment="1">
      <alignment horizontal="center" vertical="top" wrapText="1"/>
    </xf>
    <xf numFmtId="2" fontId="2" fillId="6" borderId="1" xfId="0" applyNumberFormat="1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vertical="top" wrapText="1"/>
    </xf>
    <xf numFmtId="2" fontId="2" fillId="6" borderId="1" xfId="0" applyNumberFormat="1" applyFont="1" applyFill="1" applyBorder="1" applyAlignment="1">
      <alignment vertical="top" wrapText="1"/>
    </xf>
    <xf numFmtId="2" fontId="2" fillId="0" borderId="4" xfId="0" applyNumberFormat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0" fillId="2" borderId="18" xfId="0" applyFont="1" applyFill="1" applyBorder="1" applyAlignment="1">
      <alignment vertical="top" wrapText="1"/>
    </xf>
    <xf numFmtId="0" fontId="10" fillId="0" borderId="15" xfId="0" applyFont="1" applyBorder="1" applyAlignment="1">
      <alignment vertical="top" wrapText="1"/>
    </xf>
    <xf numFmtId="0" fontId="28" fillId="0" borderId="1" xfId="0" applyFont="1" applyBorder="1" applyAlignment="1">
      <alignment wrapText="1"/>
    </xf>
    <xf numFmtId="0" fontId="28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2" fontId="21" fillId="0" borderId="1" xfId="1" applyNumberFormat="1" applyFont="1" applyFill="1" applyBorder="1" applyAlignment="1">
      <alignment horizontal="center" vertical="center" wrapText="1"/>
    </xf>
    <xf numFmtId="2" fontId="21" fillId="0" borderId="4" xfId="1" applyNumberFormat="1" applyFont="1" applyFill="1" applyBorder="1" applyAlignment="1">
      <alignment horizontal="center" vertical="center" wrapText="1"/>
    </xf>
    <xf numFmtId="2" fontId="21" fillId="6" borderId="1" xfId="1" applyNumberFormat="1" applyFont="1" applyFill="1" applyBorder="1" applyAlignment="1">
      <alignment horizontal="center" vertical="center" wrapText="1"/>
    </xf>
    <xf numFmtId="2" fontId="21" fillId="6" borderId="1" xfId="1" applyNumberFormat="1" applyFont="1" applyFill="1" applyBorder="1" applyAlignment="1">
      <alignment horizontal="center" vertical="top" wrapText="1"/>
    </xf>
    <xf numFmtId="2" fontId="21" fillId="0" borderId="1" xfId="1" applyNumberFormat="1" applyFont="1" applyFill="1" applyBorder="1" applyAlignment="1">
      <alignment horizontal="center" vertical="top" wrapText="1"/>
    </xf>
    <xf numFmtId="9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vertical="top" wrapText="1"/>
    </xf>
    <xf numFmtId="9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/>
    <xf numFmtId="0" fontId="3" fillId="0" borderId="1" xfId="0" applyFont="1" applyBorder="1"/>
    <xf numFmtId="165" fontId="21" fillId="6" borderId="4" xfId="1" applyNumberFormat="1" applyFont="1" applyFill="1" applyBorder="1" applyAlignment="1">
      <alignment horizontal="left" vertical="center" wrapText="1"/>
    </xf>
    <xf numFmtId="2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165" fontId="25" fillId="0" borderId="1" xfId="1" applyNumberFormat="1" applyFont="1" applyFill="1" applyBorder="1" applyAlignment="1">
      <alignment horizontal="left" vertical="center" wrapText="1"/>
    </xf>
    <xf numFmtId="2" fontId="25" fillId="0" borderId="1" xfId="1" applyNumberFormat="1" applyFont="1" applyFill="1" applyBorder="1" applyAlignment="1">
      <alignment horizontal="right" vertical="center" wrapText="1"/>
    </xf>
    <xf numFmtId="2" fontId="12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2" fontId="25" fillId="6" borderId="1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2" fontId="21" fillId="6" borderId="1" xfId="3" applyNumberFormat="1" applyFont="1" applyFill="1" applyBorder="1" applyAlignment="1">
      <alignment horizontal="center" vertical="center" wrapText="1"/>
    </xf>
    <xf numFmtId="166" fontId="21" fillId="6" borderId="1" xfId="3" applyNumberFormat="1" applyFont="1" applyFill="1" applyBorder="1" applyAlignment="1">
      <alignment horizontal="center" vertical="center" wrapText="1"/>
    </xf>
    <xf numFmtId="166" fontId="21" fillId="6" borderId="1" xfId="3" applyNumberFormat="1" applyFont="1" applyFill="1" applyBorder="1" applyAlignment="1">
      <alignment horizontal="left" vertical="center" wrapText="1"/>
    </xf>
    <xf numFmtId="168" fontId="25" fillId="6" borderId="1" xfId="3" applyNumberFormat="1" applyFont="1" applyFill="1" applyBorder="1" applyAlignment="1">
      <alignment horizontal="center" vertical="center" wrapText="1"/>
    </xf>
    <xf numFmtId="168" fontId="21" fillId="6" borderId="1" xfId="3" applyNumberFormat="1" applyFont="1" applyFill="1" applyBorder="1" applyAlignment="1">
      <alignment horizontal="center" vertical="center" wrapText="1"/>
    </xf>
    <xf numFmtId="0" fontId="12" fillId="0" borderId="1" xfId="0" applyFont="1" applyBorder="1"/>
    <xf numFmtId="0" fontId="12" fillId="0" borderId="1" xfId="0" applyFont="1" applyBorder="1" applyAlignment="1"/>
    <xf numFmtId="166" fontId="12" fillId="0" borderId="1" xfId="0" applyNumberFormat="1" applyFont="1" applyBorder="1" applyAlignment="1">
      <alignment horizontal="center" vertical="center"/>
    </xf>
    <xf numFmtId="165" fontId="29" fillId="0" borderId="0" xfId="4" applyNumberFormat="1" applyFont="1" applyFill="1" applyBorder="1" applyAlignment="1">
      <alignment horizontal="left" vertical="top" wrapText="1"/>
    </xf>
    <xf numFmtId="165" fontId="21" fillId="0" borderId="1" xfId="1" applyNumberFormat="1" applyFont="1" applyFill="1" applyBorder="1" applyAlignment="1">
      <alignment horizontal="left" vertical="center" wrapText="1"/>
    </xf>
    <xf numFmtId="165" fontId="21" fillId="0" borderId="4" xfId="1" applyNumberFormat="1" applyFont="1" applyFill="1" applyBorder="1" applyAlignment="1">
      <alignment horizontal="left" vertical="center" wrapText="1"/>
    </xf>
    <xf numFmtId="166" fontId="12" fillId="0" borderId="1" xfId="0" applyNumberFormat="1" applyFont="1" applyBorder="1"/>
    <xf numFmtId="165" fontId="22" fillId="0" borderId="4" xfId="1" applyNumberFormat="1" applyFont="1" applyFill="1" applyBorder="1" applyAlignment="1">
      <alignment horizontal="left" vertical="center" wrapText="1"/>
    </xf>
    <xf numFmtId="165" fontId="21" fillId="6" borderId="4" xfId="1" applyNumberFormat="1" applyFont="1" applyFill="1" applyBorder="1" applyAlignment="1">
      <alignment vertical="center" wrapText="1"/>
    </xf>
    <xf numFmtId="165" fontId="21" fillId="0" borderId="1" xfId="1" applyNumberFormat="1" applyFont="1" applyFill="1" applyBorder="1" applyAlignment="1">
      <alignment vertical="center" wrapText="1"/>
    </xf>
    <xf numFmtId="2" fontId="24" fillId="0" borderId="0" xfId="0" applyNumberFormat="1" applyFont="1"/>
    <xf numFmtId="0" fontId="3" fillId="5" borderId="1" xfId="0" applyFont="1" applyFill="1" applyBorder="1" applyAlignment="1">
      <alignment horizontal="center" vertical="top" wrapText="1"/>
    </xf>
    <xf numFmtId="2" fontId="3" fillId="5" borderId="1" xfId="0" applyNumberFormat="1" applyFont="1" applyFill="1" applyBorder="1" applyAlignment="1">
      <alignment vertical="top" wrapText="1"/>
    </xf>
    <xf numFmtId="0" fontId="3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0" fontId="30" fillId="0" borderId="0" xfId="0" applyFont="1"/>
    <xf numFmtId="0" fontId="4" fillId="0" borderId="0" xfId="0" applyFont="1" applyAlignment="1">
      <alignment horizontal="center"/>
    </xf>
    <xf numFmtId="0" fontId="30" fillId="0" borderId="1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1" fillId="0" borderId="1" xfId="0" applyFont="1" applyBorder="1" applyAlignment="1">
      <alignment horizontal="justify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Border="1"/>
    <xf numFmtId="0" fontId="31" fillId="0" borderId="1" xfId="0" applyFont="1" applyBorder="1" applyAlignment="1">
      <alignment vertical="center" wrapText="1"/>
    </xf>
    <xf numFmtId="0" fontId="31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wrapText="1"/>
    </xf>
    <xf numFmtId="0" fontId="30" fillId="0" borderId="1" xfId="0" applyFont="1" applyBorder="1" applyAlignment="1">
      <alignment vertical="top" wrapText="1"/>
    </xf>
    <xf numFmtId="0" fontId="30" fillId="0" borderId="1" xfId="0" applyFont="1" applyBorder="1" applyAlignment="1">
      <alignment vertical="center" wrapText="1"/>
    </xf>
    <xf numFmtId="0" fontId="30" fillId="0" borderId="12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4" xfId="0" applyFont="1" applyBorder="1"/>
    <xf numFmtId="0" fontId="30" fillId="0" borderId="2" xfId="0" applyFont="1" applyBorder="1"/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2" fontId="30" fillId="0" borderId="0" xfId="0" applyNumberFormat="1" applyFont="1"/>
    <xf numFmtId="0" fontId="5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164" fontId="3" fillId="5" borderId="1" xfId="0" applyNumberFormat="1" applyFont="1" applyFill="1" applyBorder="1" applyAlignment="1">
      <alignment vertical="top" wrapText="1"/>
    </xf>
    <xf numFmtId="0" fontId="24" fillId="0" borderId="1" xfId="0" applyFont="1" applyBorder="1"/>
    <xf numFmtId="2" fontId="3" fillId="6" borderId="1" xfId="0" applyNumberFormat="1" applyFont="1" applyFill="1" applyBorder="1" applyAlignment="1">
      <alignment horizontal="center" vertical="center"/>
    </xf>
    <xf numFmtId="2" fontId="12" fillId="6" borderId="1" xfId="0" applyNumberFormat="1" applyFont="1" applyFill="1" applyBorder="1" applyAlignment="1">
      <alignment horizontal="center" vertical="center"/>
    </xf>
    <xf numFmtId="165" fontId="22" fillId="0" borderId="1" xfId="1" applyNumberFormat="1" applyFont="1" applyFill="1" applyBorder="1" applyAlignment="1">
      <alignment horizontal="left" vertical="top" wrapText="1"/>
    </xf>
    <xf numFmtId="166" fontId="22" fillId="3" borderId="1" xfId="1" applyNumberFormat="1" applyFont="1" applyFill="1" applyBorder="1" applyAlignment="1">
      <alignment horizontal="center" vertical="top" wrapText="1"/>
    </xf>
    <xf numFmtId="2" fontId="22" fillId="0" borderId="1" xfId="0" applyNumberFormat="1" applyFont="1" applyBorder="1" applyAlignment="1">
      <alignment horizontal="center" vertical="top" wrapText="1"/>
    </xf>
    <xf numFmtId="166" fontId="22" fillId="0" borderId="1" xfId="1" applyNumberFormat="1" applyFont="1" applyFill="1" applyBorder="1" applyAlignment="1">
      <alignment horizontal="center" vertical="top" wrapText="1"/>
    </xf>
    <xf numFmtId="166" fontId="22" fillId="3" borderId="1" xfId="1" applyNumberFormat="1" applyFont="1" applyFill="1" applyBorder="1" applyAlignment="1">
      <alignment horizontal="center" vertical="center" wrapText="1"/>
    </xf>
    <xf numFmtId="166" fontId="22" fillId="6" borderId="1" xfId="1" applyNumberFormat="1" applyFont="1" applyFill="1" applyBorder="1" applyAlignment="1">
      <alignment horizontal="center" vertical="top" wrapText="1"/>
    </xf>
    <xf numFmtId="2" fontId="22" fillId="0" borderId="1" xfId="1" applyNumberFormat="1" applyFont="1" applyFill="1" applyBorder="1" applyAlignment="1">
      <alignment horizontal="center" vertical="top" wrapText="1"/>
    </xf>
    <xf numFmtId="166" fontId="21" fillId="6" borderId="1" xfId="1" applyNumberFormat="1" applyFont="1" applyFill="1" applyBorder="1" applyAlignment="1">
      <alignment horizontal="center" vertical="top" wrapText="1"/>
    </xf>
    <xf numFmtId="166" fontId="22" fillId="0" borderId="1" xfId="1" applyNumberFormat="1" applyFont="1" applyFill="1" applyBorder="1" applyAlignment="1">
      <alignment horizontal="center" vertical="center" wrapText="1"/>
    </xf>
    <xf numFmtId="165" fontId="21" fillId="6" borderId="1" xfId="1" applyNumberFormat="1" applyFont="1" applyFill="1" applyBorder="1" applyAlignment="1">
      <alignment horizontal="left" vertical="top" wrapText="1"/>
    </xf>
    <xf numFmtId="2" fontId="21" fillId="3" borderId="1" xfId="1" applyNumberFormat="1" applyFont="1" applyFill="1" applyBorder="1" applyAlignment="1">
      <alignment horizontal="center" vertical="top" wrapText="1"/>
    </xf>
    <xf numFmtId="2" fontId="21" fillId="3" borderId="1" xfId="1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textRotation="90"/>
    </xf>
    <xf numFmtId="165" fontId="21" fillId="5" borderId="1" xfId="1" applyNumberFormat="1" applyFont="1" applyFill="1" applyBorder="1" applyAlignment="1">
      <alignment horizontal="left" vertical="top" wrapText="1"/>
    </xf>
    <xf numFmtId="2" fontId="21" fillId="5" borderId="1" xfId="1" applyNumberFormat="1" applyFont="1" applyFill="1" applyBorder="1" applyAlignment="1">
      <alignment horizontal="center" vertical="top" wrapText="1"/>
    </xf>
    <xf numFmtId="2" fontId="21" fillId="5" borderId="1" xfId="1" applyNumberFormat="1" applyFont="1" applyFill="1" applyBorder="1" applyAlignment="1">
      <alignment horizontal="center" vertical="center" wrapText="1"/>
    </xf>
    <xf numFmtId="165" fontId="21" fillId="4" borderId="1" xfId="1" applyNumberFormat="1" applyFont="1" applyFill="1" applyBorder="1" applyAlignment="1">
      <alignment horizontal="left" vertical="top" wrapText="1"/>
    </xf>
    <xf numFmtId="2" fontId="21" fillId="4" borderId="1" xfId="1" applyNumberFormat="1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 wrapText="1"/>
    </xf>
    <xf numFmtId="0" fontId="16" fillId="0" borderId="10" xfId="0" applyFont="1" applyFill="1" applyBorder="1" applyAlignment="1">
      <alignment horizontal="center" vertical="top" wrapText="1"/>
    </xf>
    <xf numFmtId="2" fontId="16" fillId="0" borderId="1" xfId="0" applyNumberFormat="1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top" wrapText="1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2" fontId="16" fillId="0" borderId="4" xfId="0" applyNumberFormat="1" applyFont="1" applyFill="1" applyBorder="1" applyAlignment="1">
      <alignment horizontal="center" vertical="top" wrapText="1"/>
    </xf>
    <xf numFmtId="2" fontId="16" fillId="0" borderId="6" xfId="0" applyNumberFormat="1" applyFont="1" applyFill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7" fillId="0" borderId="5" xfId="0" applyFont="1" applyBorder="1" applyAlignment="1">
      <alignment horizontal="center" vertical="top"/>
    </xf>
    <xf numFmtId="0" fontId="17" fillId="0" borderId="3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/>
    </xf>
    <xf numFmtId="0" fontId="17" fillId="0" borderId="1" xfId="0" applyFont="1" applyBorder="1" applyAlignment="1">
      <alignment horizontal="center" vertical="top"/>
    </xf>
    <xf numFmtId="0" fontId="12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justify" vertical="top" wrapText="1"/>
    </xf>
    <xf numFmtId="0" fontId="5" fillId="0" borderId="0" xfId="0" applyFont="1" applyBorder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10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0" borderId="1" xfId="0" applyFont="1" applyBorder="1" applyAlignment="1">
      <alignment vertical="top" wrapText="1"/>
    </xf>
    <xf numFmtId="2" fontId="3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165" fontId="25" fillId="2" borderId="1" xfId="1" applyNumberFormat="1" applyFont="1" applyFill="1" applyBorder="1" applyAlignment="1">
      <alignment horizontal="center" vertical="top" wrapText="1"/>
    </xf>
    <xf numFmtId="164" fontId="12" fillId="0" borderId="1" xfId="0" applyNumberFormat="1" applyFont="1" applyBorder="1" applyAlignment="1">
      <alignment horizontal="center" vertical="top" wrapText="1"/>
    </xf>
    <xf numFmtId="164" fontId="12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right" vertical="center" textRotation="90" wrapText="1"/>
    </xf>
    <xf numFmtId="0" fontId="24" fillId="0" borderId="1" xfId="0" applyFont="1" applyBorder="1" applyAlignment="1">
      <alignment horizontal="center" textRotation="90"/>
    </xf>
    <xf numFmtId="0" fontId="24" fillId="0" borderId="1" xfId="0" applyFont="1" applyBorder="1" applyAlignment="1">
      <alignment horizontal="center" wrapText="1"/>
    </xf>
    <xf numFmtId="0" fontId="24" fillId="0" borderId="4" xfId="0" applyFont="1" applyBorder="1" applyAlignment="1">
      <alignment horizontal="left" textRotation="90" wrapText="1"/>
    </xf>
    <xf numFmtId="0" fontId="24" fillId="0" borderId="10" xfId="0" applyFont="1" applyBorder="1" applyAlignment="1">
      <alignment horizontal="left" textRotation="90" wrapText="1"/>
    </xf>
    <xf numFmtId="0" fontId="24" fillId="0" borderId="6" xfId="0" applyFont="1" applyBorder="1" applyAlignment="1">
      <alignment horizontal="left" textRotation="90" wrapText="1"/>
    </xf>
    <xf numFmtId="0" fontId="24" fillId="0" borderId="4" xfId="0" applyFont="1" applyBorder="1" applyAlignment="1">
      <alignment horizontal="center" textRotation="90" wrapText="1"/>
    </xf>
    <xf numFmtId="0" fontId="24" fillId="0" borderId="10" xfId="0" applyFont="1" applyBorder="1" applyAlignment="1">
      <alignment horizontal="center" textRotation="90" wrapText="1"/>
    </xf>
    <xf numFmtId="0" fontId="24" fillId="0" borderId="6" xfId="0" applyFont="1" applyBorder="1" applyAlignment="1">
      <alignment horizontal="center" textRotation="90" wrapText="1"/>
    </xf>
    <xf numFmtId="49" fontId="10" fillId="0" borderId="7" xfId="0" applyNumberFormat="1" applyFont="1" applyBorder="1" applyAlignment="1">
      <alignment horizontal="left" wrapText="1"/>
    </xf>
    <xf numFmtId="0" fontId="11" fillId="0" borderId="0" xfId="0" applyFont="1" applyBorder="1" applyAlignment="1">
      <alignment horizontal="center" vertical="top" wrapText="1"/>
    </xf>
    <xf numFmtId="49" fontId="4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wrapText="1"/>
    </xf>
    <xf numFmtId="0" fontId="26" fillId="0" borderId="1" xfId="0" applyFont="1" applyBorder="1" applyAlignment="1">
      <alignment wrapText="1"/>
    </xf>
    <xf numFmtId="0" fontId="26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26" fillId="0" borderId="19" xfId="0" applyFont="1" applyBorder="1" applyAlignment="1">
      <alignment vertical="top" wrapText="1"/>
    </xf>
    <xf numFmtId="0" fontId="26" fillId="0" borderId="0" xfId="0" applyFont="1" applyBorder="1" applyAlignment="1">
      <alignment vertical="top" wrapText="1"/>
    </xf>
    <xf numFmtId="0" fontId="26" fillId="0" borderId="20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0" fontId="10" fillId="0" borderId="17" xfId="0" applyFont="1" applyBorder="1" applyAlignment="1">
      <alignment vertical="top" wrapText="1"/>
    </xf>
    <xf numFmtId="0" fontId="10" fillId="0" borderId="18" xfId="0" applyFont="1" applyBorder="1" applyAlignment="1">
      <alignment vertical="top" wrapText="1"/>
    </xf>
  </cellXfs>
  <cellStyles count="6">
    <cellStyle name="Обычный" xfId="0" builtinId="0"/>
    <cellStyle name="Финансовый" xfId="1" builtinId="3"/>
    <cellStyle name="Финансовый 2" xfId="2"/>
    <cellStyle name="Финансовый 3" xfId="3"/>
    <cellStyle name="Финансовый 3 2" xfId="4"/>
    <cellStyle name="Финансовый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ntium/Desktop/&#1087;&#1088;&#1086;&#1075;&#1088;&#1072;&#1084;&#1084;&#1099;/&#1050;&#1086;&#1084;&#1087;&#1083;&#1077;&#1082;&#1089;&#1085;&#1072;&#1103;%20&#1087;&#1088;&#1086;&#1075;&#1088;&#1072;&#1084;&#1084;&#1072;%202019-2021/&#1055;&#1088;&#1080;&#1083;&#1086;&#1078;&#1077;&#1085;&#1080;&#1103;%20&#8470;%201%20&#1084;&#1077;&#1088;&#1086;&#1087;&#1088;%20&#1080;%202%20&#1092;&#1080;&#1085;&#1072;&#1085;&#1089;&#1080;&#10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onik/Desktop/&#1055;&#1088;&#1086;&#1075;&#1088;&#1072;&#1084;&#1084;&#1072;%20&#1091;&#1090;&#1086;&#1095;.%20&#1087;&#1086;&#1089;&#1083;&#1077;%20&#1089;&#1086;&#1075;&#1083;%20&#1060;&#1059;%20&#1079;&#1072;%202019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ожение №1"/>
      <sheetName val="Приложение №2"/>
      <sheetName val="культура"/>
      <sheetName val="туризм"/>
      <sheetName val="мп"/>
      <sheetName val="спорт"/>
    </sheetNames>
    <sheetDataSet>
      <sheetData sheetId="0" refreshError="1"/>
      <sheetData sheetId="1" refreshError="1"/>
      <sheetData sheetId="2">
        <row r="8">
          <cell r="I8">
            <v>10</v>
          </cell>
        </row>
        <row r="13">
          <cell r="I13">
            <v>30</v>
          </cell>
        </row>
        <row r="19">
          <cell r="I19">
            <v>15</v>
          </cell>
        </row>
      </sheetData>
      <sheetData sheetId="3">
        <row r="7">
          <cell r="I7">
            <v>50</v>
          </cell>
        </row>
      </sheetData>
      <sheetData sheetId="4">
        <row r="7">
          <cell r="I7">
            <v>0</v>
          </cell>
        </row>
      </sheetData>
      <sheetData sheetId="5">
        <row r="7">
          <cell r="I7">
            <v>80</v>
          </cell>
        </row>
        <row r="9">
          <cell r="I9">
            <v>100</v>
          </cell>
        </row>
        <row r="10">
          <cell r="I10">
            <v>5</v>
          </cell>
        </row>
        <row r="11">
          <cell r="I11">
            <v>15</v>
          </cell>
        </row>
        <row r="12">
          <cell r="I12">
            <v>10</v>
          </cell>
        </row>
        <row r="14">
          <cell r="I14">
            <v>40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риложение №1с янв.2020г"/>
      <sheetName val="Приложение №2"/>
    </sheetNames>
    <sheetDataSet>
      <sheetData sheetId="0">
        <row r="129">
          <cell r="J129">
            <v>8259.3233099999998</v>
          </cell>
          <cell r="M129">
            <v>376.80599999999998</v>
          </cell>
          <cell r="S129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29"/>
  <sheetViews>
    <sheetView topLeftCell="A13" workbookViewId="0">
      <selection activeCell="G22" sqref="G22"/>
    </sheetView>
  </sheetViews>
  <sheetFormatPr defaultRowHeight="15.75"/>
  <cols>
    <col min="1" max="1" width="4.140625" style="34" customWidth="1"/>
    <col min="2" max="2" width="76.28515625" style="35" customWidth="1"/>
    <col min="3" max="3" width="19.28515625" style="37" customWidth="1"/>
    <col min="4" max="4" width="17.28515625" style="37" customWidth="1"/>
    <col min="5" max="5" width="15.42578125" style="36" customWidth="1"/>
    <col min="6" max="6" width="17.7109375" customWidth="1"/>
  </cols>
  <sheetData>
    <row r="2" spans="1:6" ht="30.75" customHeight="1">
      <c r="A2" s="371" t="s">
        <v>326</v>
      </c>
      <c r="B2" s="372"/>
      <c r="C2" s="372"/>
      <c r="D2" s="372"/>
      <c r="E2" s="373"/>
    </row>
    <row r="3" spans="1:6" ht="87" customHeight="1">
      <c r="A3" s="22" t="s">
        <v>137</v>
      </c>
      <c r="B3" s="23" t="s">
        <v>138</v>
      </c>
      <c r="C3" s="24" t="s">
        <v>154</v>
      </c>
      <c r="D3" s="24" t="s">
        <v>153</v>
      </c>
      <c r="E3" s="23" t="s">
        <v>139</v>
      </c>
      <c r="F3" s="166"/>
    </row>
    <row r="4" spans="1:6">
      <c r="A4" s="25">
        <v>1</v>
      </c>
      <c r="B4" s="26">
        <v>2</v>
      </c>
      <c r="C4" s="27">
        <v>3</v>
      </c>
      <c r="D4" s="27">
        <v>4</v>
      </c>
      <c r="E4" s="26">
        <v>5</v>
      </c>
    </row>
    <row r="5" spans="1:6" ht="53.25" customHeight="1">
      <c r="A5" s="28">
        <v>1</v>
      </c>
      <c r="B5" s="29" t="s">
        <v>140</v>
      </c>
      <c r="C5" s="30">
        <f>УСХ!D27</f>
        <v>339650</v>
      </c>
      <c r="D5" s="30">
        <f>УСХ!J27</f>
        <v>231120</v>
      </c>
      <c r="E5" s="31">
        <f>D5/C5*100</f>
        <v>68.046518474900637</v>
      </c>
      <c r="F5" s="32"/>
    </row>
    <row r="6" spans="1:6" ht="50.25" customHeight="1">
      <c r="A6" s="28">
        <v>2</v>
      </c>
      <c r="B6" s="29" t="s">
        <v>141</v>
      </c>
      <c r="C6" s="30">
        <f>'культура '!D24</f>
        <v>1080.53781</v>
      </c>
      <c r="D6" s="30">
        <f>'культура '!E24</f>
        <v>900.57269000000008</v>
      </c>
      <c r="E6" s="31">
        <f t="shared" ref="E6:E21" si="0">D6/C6*100</f>
        <v>83.344856761652792</v>
      </c>
    </row>
    <row r="7" spans="1:6" ht="49.5" customHeight="1">
      <c r="A7" s="28">
        <v>3</v>
      </c>
      <c r="B7" s="29" t="s">
        <v>142</v>
      </c>
      <c r="C7" s="30">
        <f>туризм!D17</f>
        <v>90</v>
      </c>
      <c r="D7" s="30">
        <f>туризм!E17</f>
        <v>0</v>
      </c>
      <c r="E7" s="31">
        <f t="shared" si="0"/>
        <v>0</v>
      </c>
    </row>
    <row r="8" spans="1:6" ht="48" customHeight="1">
      <c r="A8" s="28">
        <v>4</v>
      </c>
      <c r="B8" s="29" t="s">
        <v>143</v>
      </c>
      <c r="C8" s="30">
        <f>МП!D29</f>
        <v>430</v>
      </c>
      <c r="D8" s="30">
        <f>МП!E29</f>
        <v>231.9</v>
      </c>
      <c r="E8" s="31">
        <f t="shared" si="0"/>
        <v>53.930232558139537</v>
      </c>
    </row>
    <row r="9" spans="1:6" ht="48.75" customHeight="1">
      <c r="A9" s="28">
        <v>5</v>
      </c>
      <c r="B9" s="29" t="s">
        <v>144</v>
      </c>
      <c r="C9" s="30">
        <f>спорт!D17</f>
        <v>417</v>
      </c>
      <c r="D9" s="30">
        <f>спорт!E17</f>
        <v>49.29</v>
      </c>
      <c r="E9" s="31">
        <f t="shared" si="0"/>
        <v>11.820143884892085</v>
      </c>
    </row>
    <row r="10" spans="1:6" ht="47.25">
      <c r="A10" s="28">
        <v>6</v>
      </c>
      <c r="B10" s="29" t="s">
        <v>145</v>
      </c>
      <c r="C10" s="30">
        <f>Образование!D23</f>
        <v>74275.040000000008</v>
      </c>
      <c r="D10" s="30">
        <f>Образование!E23</f>
        <v>25530</v>
      </c>
      <c r="E10" s="31">
        <f t="shared" si="0"/>
        <v>34.372246719759417</v>
      </c>
    </row>
    <row r="11" spans="1:6" ht="51.75" customHeight="1">
      <c r="A11" s="28">
        <v>7</v>
      </c>
      <c r="B11" s="29" t="s">
        <v>146</v>
      </c>
      <c r="C11" s="30">
        <f>'ЖКХ '!D25</f>
        <v>72658</v>
      </c>
      <c r="D11" s="30">
        <f>'ЖКХ '!E25</f>
        <v>26710.7</v>
      </c>
      <c r="E11" s="31">
        <f t="shared" si="0"/>
        <v>36.762228522667847</v>
      </c>
    </row>
    <row r="12" spans="1:6" ht="68.25" customHeight="1">
      <c r="A12" s="28">
        <v>8</v>
      </c>
      <c r="B12" s="29" t="s">
        <v>147</v>
      </c>
      <c r="C12" s="30">
        <f>'ГО и ЧС'!D24</f>
        <v>2397</v>
      </c>
      <c r="D12" s="30">
        <f>'ГО и ЧС'!E24</f>
        <v>2189.8141500000002</v>
      </c>
      <c r="E12" s="31">
        <f t="shared" si="0"/>
        <v>91.356451814768462</v>
      </c>
    </row>
    <row r="13" spans="1:6" ht="64.5" customHeight="1">
      <c r="A13" s="28">
        <v>9</v>
      </c>
      <c r="B13" s="29" t="s">
        <v>299</v>
      </c>
      <c r="C13" s="30">
        <f>Наркотики!D21</f>
        <v>80</v>
      </c>
      <c r="D13" s="30">
        <f>Наркотики!F21</f>
        <v>40</v>
      </c>
      <c r="E13" s="31">
        <f t="shared" si="0"/>
        <v>50</v>
      </c>
    </row>
    <row r="14" spans="1:6" ht="50.25" customHeight="1">
      <c r="A14" s="28">
        <v>10</v>
      </c>
      <c r="B14" s="29" t="s">
        <v>148</v>
      </c>
      <c r="C14" s="30">
        <f>Коррупция!C11</f>
        <v>50</v>
      </c>
      <c r="D14" s="30">
        <f>Коррупция!E11</f>
        <v>0</v>
      </c>
      <c r="E14" s="31">
        <f t="shared" si="0"/>
        <v>0</v>
      </c>
    </row>
    <row r="15" spans="1:6" ht="49.5" customHeight="1">
      <c r="A15" s="28">
        <v>11</v>
      </c>
      <c r="B15" s="29" t="s">
        <v>298</v>
      </c>
      <c r="C15" s="30">
        <f>Терроризм!C14</f>
        <v>95</v>
      </c>
      <c r="D15" s="30">
        <f>Терроризм!E14</f>
        <v>70</v>
      </c>
      <c r="E15" s="31">
        <f t="shared" si="0"/>
        <v>73.68421052631578</v>
      </c>
    </row>
    <row r="16" spans="1:6" ht="53.25" customHeight="1">
      <c r="A16" s="28">
        <v>12</v>
      </c>
      <c r="B16" s="29" t="s">
        <v>149</v>
      </c>
      <c r="C16" s="30">
        <f>Прест!D14</f>
        <v>10</v>
      </c>
      <c r="D16" s="30">
        <f>Прест!F14</f>
        <v>10</v>
      </c>
      <c r="E16" s="31">
        <f t="shared" si="0"/>
        <v>100</v>
      </c>
    </row>
    <row r="17" spans="1:5" ht="65.25" customHeight="1">
      <c r="A17" s="28">
        <v>13</v>
      </c>
      <c r="B17" s="29" t="s">
        <v>150</v>
      </c>
      <c r="C17" s="30">
        <f>ОБДД!F9</f>
        <v>20</v>
      </c>
      <c r="D17" s="30">
        <f>ОБДД!H9</f>
        <v>20</v>
      </c>
      <c r="E17" s="31">
        <f t="shared" si="0"/>
        <v>100</v>
      </c>
    </row>
    <row r="18" spans="1:5" ht="54" customHeight="1">
      <c r="A18" s="28">
        <v>14</v>
      </c>
      <c r="B18" s="29" t="s">
        <v>310</v>
      </c>
      <c r="C18" s="21">
        <f>Архитектура!C10</f>
        <v>1200</v>
      </c>
      <c r="D18" s="351">
        <f>Архитектура!E10</f>
        <v>390.65</v>
      </c>
      <c r="E18" s="31">
        <f t="shared" si="0"/>
        <v>32.554166666666667</v>
      </c>
    </row>
    <row r="19" spans="1:5" ht="47.25">
      <c r="A19" s="28">
        <v>15</v>
      </c>
      <c r="B19" s="29" t="s">
        <v>151</v>
      </c>
      <c r="C19" s="30">
        <f>Мун.служба!C6</f>
        <v>144.32</v>
      </c>
      <c r="D19" s="30">
        <f>Мун.служба!E6</f>
        <v>0</v>
      </c>
      <c r="E19" s="31">
        <f t="shared" si="0"/>
        <v>0</v>
      </c>
    </row>
    <row r="20" spans="1:5" ht="52.5" customHeight="1">
      <c r="A20" s="28">
        <v>16</v>
      </c>
      <c r="B20" s="29" t="s">
        <v>357</v>
      </c>
      <c r="C20" s="30">
        <f>Рем.дорог!D17</f>
        <v>37988.208000000006</v>
      </c>
      <c r="D20" s="30">
        <f>Рем.дорог!E17</f>
        <v>0</v>
      </c>
      <c r="E20" s="31">
        <f t="shared" si="0"/>
        <v>0</v>
      </c>
    </row>
    <row r="21" spans="1:5" ht="47.25">
      <c r="A21" s="28">
        <v>17</v>
      </c>
      <c r="B21" s="29" t="s">
        <v>358</v>
      </c>
      <c r="C21" s="30">
        <f>гор.среда!D11</f>
        <v>11139.797</v>
      </c>
      <c r="D21" s="30">
        <f>гор.среда!E11</f>
        <v>31.97</v>
      </c>
      <c r="E21" s="31">
        <f t="shared" si="0"/>
        <v>0.28698907170390986</v>
      </c>
    </row>
    <row r="22" spans="1:5" ht="36.75" customHeight="1">
      <c r="A22" s="25"/>
      <c r="B22" s="24" t="s">
        <v>152</v>
      </c>
      <c r="C22" s="33">
        <f>SUM(C5:C21)</f>
        <v>541724.90281000012</v>
      </c>
      <c r="D22" s="352">
        <f>SUM(D5:D21)</f>
        <v>287294.89684</v>
      </c>
      <c r="E22" s="30">
        <f>D22/C22*100</f>
        <v>53.033356109302453</v>
      </c>
    </row>
    <row r="23" spans="1:5">
      <c r="C23" s="36"/>
    </row>
    <row r="24" spans="1:5">
      <c r="C24" s="36"/>
    </row>
    <row r="25" spans="1:5">
      <c r="C25" s="36"/>
    </row>
    <row r="26" spans="1:5">
      <c r="C26" s="36"/>
    </row>
    <row r="27" spans="1:5">
      <c r="C27" s="36"/>
    </row>
    <row r="28" spans="1:5">
      <c r="C28" s="36"/>
    </row>
    <row r="29" spans="1:5">
      <c r="C29" s="36"/>
    </row>
    <row r="30" spans="1:5">
      <c r="C30" s="36"/>
    </row>
    <row r="31" spans="1:5">
      <c r="C31" s="36"/>
    </row>
    <row r="32" spans="1:5">
      <c r="C32" s="36"/>
    </row>
    <row r="33" spans="3:3">
      <c r="C33" s="36"/>
    </row>
    <row r="34" spans="3:3">
      <c r="C34" s="36"/>
    </row>
    <row r="35" spans="3:3">
      <c r="C35" s="36"/>
    </row>
    <row r="36" spans="3:3">
      <c r="C36" s="36"/>
    </row>
    <row r="37" spans="3:3">
      <c r="C37" s="36"/>
    </row>
    <row r="38" spans="3:3">
      <c r="C38" s="36"/>
    </row>
    <row r="39" spans="3:3">
      <c r="C39" s="36"/>
    </row>
    <row r="40" spans="3:3">
      <c r="C40" s="36"/>
    </row>
    <row r="41" spans="3:3">
      <c r="C41" s="36"/>
    </row>
    <row r="42" spans="3:3">
      <c r="C42" s="36"/>
    </row>
    <row r="43" spans="3:3">
      <c r="C43" s="36"/>
    </row>
    <row r="44" spans="3:3">
      <c r="C44" s="36"/>
    </row>
    <row r="45" spans="3:3">
      <c r="C45" s="36"/>
    </row>
    <row r="46" spans="3:3">
      <c r="C46" s="36"/>
    </row>
    <row r="47" spans="3:3">
      <c r="C47" s="36"/>
    </row>
    <row r="48" spans="3:3">
      <c r="C48" s="36"/>
    </row>
    <row r="49" spans="3:3">
      <c r="C49" s="36"/>
    </row>
    <row r="50" spans="3:3">
      <c r="C50" s="36"/>
    </row>
    <row r="51" spans="3:3">
      <c r="C51" s="36"/>
    </row>
    <row r="52" spans="3:3">
      <c r="C52" s="36"/>
    </row>
    <row r="53" spans="3:3">
      <c r="C53" s="36"/>
    </row>
    <row r="54" spans="3:3">
      <c r="C54" s="36"/>
    </row>
    <row r="55" spans="3:3">
      <c r="C55" s="36"/>
    </row>
    <row r="56" spans="3:3">
      <c r="C56" s="36"/>
    </row>
    <row r="57" spans="3:3">
      <c r="C57" s="36"/>
    </row>
    <row r="58" spans="3:3">
      <c r="C58" s="36"/>
    </row>
    <row r="59" spans="3:3">
      <c r="C59" s="36"/>
    </row>
    <row r="60" spans="3:3">
      <c r="C60" s="36"/>
    </row>
    <row r="61" spans="3:3">
      <c r="C61" s="36"/>
    </row>
    <row r="62" spans="3:3">
      <c r="C62" s="36"/>
    </row>
    <row r="63" spans="3:3">
      <c r="C63" s="36"/>
    </row>
    <row r="64" spans="3:3">
      <c r="C64" s="36"/>
    </row>
    <row r="65" spans="3:3">
      <c r="C65" s="36"/>
    </row>
    <row r="66" spans="3:3">
      <c r="C66" s="36"/>
    </row>
    <row r="67" spans="3:3">
      <c r="C67" s="36"/>
    </row>
    <row r="68" spans="3:3">
      <c r="C68" s="36"/>
    </row>
    <row r="69" spans="3:3">
      <c r="C69" s="36"/>
    </row>
    <row r="70" spans="3:3">
      <c r="C70" s="36"/>
    </row>
    <row r="71" spans="3:3">
      <c r="C71" s="36"/>
    </row>
    <row r="72" spans="3:3">
      <c r="C72" s="36"/>
    </row>
    <row r="73" spans="3:3">
      <c r="C73" s="36"/>
    </row>
    <row r="74" spans="3:3">
      <c r="C74" s="36"/>
    </row>
    <row r="75" spans="3:3">
      <c r="C75" s="36"/>
    </row>
    <row r="76" spans="3:3">
      <c r="C76" s="36"/>
    </row>
    <row r="77" spans="3:3">
      <c r="C77" s="36"/>
    </row>
    <row r="78" spans="3:3">
      <c r="C78" s="36"/>
    </row>
    <row r="79" spans="3:3">
      <c r="C79" s="36"/>
    </row>
    <row r="80" spans="3:3">
      <c r="C80" s="36"/>
    </row>
    <row r="81" spans="3:3">
      <c r="C81" s="36"/>
    </row>
    <row r="82" spans="3:3">
      <c r="C82" s="36"/>
    </row>
    <row r="83" spans="3:3">
      <c r="C83" s="36"/>
    </row>
    <row r="84" spans="3:3">
      <c r="C84" s="36"/>
    </row>
    <row r="85" spans="3:3">
      <c r="C85" s="36"/>
    </row>
    <row r="86" spans="3:3">
      <c r="C86" s="36"/>
    </row>
    <row r="87" spans="3:3">
      <c r="C87" s="36"/>
    </row>
    <row r="88" spans="3:3">
      <c r="C88" s="36"/>
    </row>
    <row r="89" spans="3:3">
      <c r="C89" s="36"/>
    </row>
    <row r="90" spans="3:3">
      <c r="C90" s="36"/>
    </row>
    <row r="91" spans="3:3">
      <c r="C91" s="36"/>
    </row>
    <row r="92" spans="3:3">
      <c r="C92" s="36"/>
    </row>
    <row r="93" spans="3:3">
      <c r="C93" s="36"/>
    </row>
    <row r="94" spans="3:3">
      <c r="C94" s="36"/>
    </row>
    <row r="95" spans="3:3">
      <c r="C95" s="36"/>
    </row>
    <row r="96" spans="3:3">
      <c r="C96" s="36"/>
    </row>
    <row r="97" spans="3:3">
      <c r="C97" s="36"/>
    </row>
    <row r="98" spans="3:3">
      <c r="C98" s="36"/>
    </row>
    <row r="99" spans="3:3">
      <c r="C99" s="36"/>
    </row>
    <row r="100" spans="3:3">
      <c r="C100" s="36"/>
    </row>
    <row r="101" spans="3:3">
      <c r="C101" s="36"/>
    </row>
    <row r="102" spans="3:3">
      <c r="C102" s="36"/>
    </row>
    <row r="103" spans="3:3">
      <c r="C103" s="36"/>
    </row>
    <row r="104" spans="3:3">
      <c r="C104" s="36"/>
    </row>
    <row r="105" spans="3:3">
      <c r="C105" s="36"/>
    </row>
    <row r="106" spans="3:3">
      <c r="C106" s="36"/>
    </row>
    <row r="107" spans="3:3">
      <c r="C107" s="36"/>
    </row>
    <row r="108" spans="3:3">
      <c r="C108" s="36"/>
    </row>
    <row r="109" spans="3:3">
      <c r="C109" s="36"/>
    </row>
    <row r="110" spans="3:3">
      <c r="C110" s="36"/>
    </row>
    <row r="111" spans="3:3">
      <c r="C111" s="36"/>
    </row>
    <row r="112" spans="3:3">
      <c r="C112" s="36"/>
    </row>
    <row r="113" spans="3:3">
      <c r="C113" s="36"/>
    </row>
    <row r="114" spans="3:3">
      <c r="C114" s="36"/>
    </row>
    <row r="115" spans="3:3">
      <c r="C115" s="36"/>
    </row>
    <row r="116" spans="3:3">
      <c r="C116" s="36"/>
    </row>
    <row r="117" spans="3:3">
      <c r="C117" s="36"/>
    </row>
    <row r="118" spans="3:3">
      <c r="C118" s="36"/>
    </row>
    <row r="119" spans="3:3">
      <c r="C119" s="36"/>
    </row>
    <row r="120" spans="3:3">
      <c r="C120" s="36"/>
    </row>
    <row r="121" spans="3:3">
      <c r="C121" s="36"/>
    </row>
    <row r="122" spans="3:3">
      <c r="C122" s="36"/>
    </row>
    <row r="123" spans="3:3">
      <c r="C123" s="36"/>
    </row>
    <row r="124" spans="3:3">
      <c r="C124" s="36"/>
    </row>
    <row r="125" spans="3:3">
      <c r="C125" s="36"/>
    </row>
    <row r="126" spans="3:3">
      <c r="C126" s="36"/>
    </row>
    <row r="127" spans="3:3">
      <c r="C127" s="36"/>
    </row>
    <row r="128" spans="3:3">
      <c r="C128" s="36"/>
    </row>
    <row r="129" spans="3:3">
      <c r="C129" s="36"/>
    </row>
  </sheetData>
  <mergeCells count="1">
    <mergeCell ref="A2:E2"/>
  </mergeCells>
  <pageMargins left="0.25" right="0.25" top="0.75" bottom="0.75" header="0.3" footer="0.3"/>
  <pageSetup paperSize="9" scale="70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2060"/>
    <pageSetUpPr fitToPage="1"/>
  </sheetPr>
  <dimension ref="B2:J17"/>
  <sheetViews>
    <sheetView workbookViewId="0">
      <selection activeCell="E25" sqref="E25"/>
    </sheetView>
  </sheetViews>
  <sheetFormatPr defaultRowHeight="15"/>
  <cols>
    <col min="1" max="1" width="1.5703125" customWidth="1"/>
    <col min="2" max="2" width="5.28515625" customWidth="1"/>
    <col min="3" max="3" width="38.42578125" customWidth="1"/>
    <col min="4" max="6" width="10.7109375" customWidth="1"/>
    <col min="7" max="7" width="13.140625" customWidth="1"/>
    <col min="8" max="8" width="11.85546875" customWidth="1"/>
    <col min="9" max="9" width="11.28515625" customWidth="1"/>
    <col min="10" max="10" width="15" customWidth="1"/>
  </cols>
  <sheetData>
    <row r="2" spans="2:10" ht="2.25" customHeight="1"/>
    <row r="3" spans="2:10" ht="15.75">
      <c r="B3" s="422" t="s">
        <v>222</v>
      </c>
      <c r="C3" s="422"/>
      <c r="D3" s="422"/>
      <c r="E3" s="422"/>
      <c r="F3" s="422"/>
      <c r="G3" s="422"/>
      <c r="H3" s="422"/>
      <c r="I3" s="422"/>
      <c r="J3" s="422"/>
    </row>
    <row r="4" spans="2:10" ht="40.5" customHeight="1">
      <c r="B4" s="423" t="s">
        <v>253</v>
      </c>
      <c r="C4" s="422"/>
      <c r="D4" s="422"/>
      <c r="E4" s="422"/>
      <c r="F4" s="422"/>
      <c r="G4" s="422"/>
      <c r="H4" s="422"/>
      <c r="I4" s="422"/>
      <c r="J4" s="422"/>
    </row>
    <row r="5" spans="2:10" ht="15.75">
      <c r="B5" s="424" t="s">
        <v>254</v>
      </c>
      <c r="C5" s="424"/>
      <c r="D5" s="424"/>
      <c r="E5" s="424"/>
      <c r="F5" s="424"/>
      <c r="G5" s="424"/>
      <c r="H5" s="424"/>
      <c r="I5" s="424"/>
      <c r="J5" s="424"/>
    </row>
    <row r="6" spans="2:10" ht="75">
      <c r="B6" s="419" t="s">
        <v>2</v>
      </c>
      <c r="C6" s="419" t="s">
        <v>255</v>
      </c>
      <c r="D6" s="419" t="s">
        <v>156</v>
      </c>
      <c r="E6" s="419" t="s">
        <v>256</v>
      </c>
      <c r="F6" s="419" t="s">
        <v>158</v>
      </c>
      <c r="G6" s="419"/>
      <c r="H6" s="7" t="s">
        <v>161</v>
      </c>
      <c r="I6" s="419" t="s">
        <v>196</v>
      </c>
      <c r="J6" s="419"/>
    </row>
    <row r="7" spans="2:10" ht="75">
      <c r="B7" s="425"/>
      <c r="C7" s="425"/>
      <c r="D7" s="425"/>
      <c r="E7" s="425"/>
      <c r="F7" s="102" t="s">
        <v>257</v>
      </c>
      <c r="G7" s="102" t="s">
        <v>258</v>
      </c>
      <c r="H7" s="109"/>
      <c r="I7" s="102" t="s">
        <v>257</v>
      </c>
      <c r="J7" s="102" t="s">
        <v>199</v>
      </c>
    </row>
    <row r="8" spans="2:10" ht="81" customHeight="1">
      <c r="B8" s="428" t="s">
        <v>259</v>
      </c>
      <c r="C8" s="428" t="s">
        <v>260</v>
      </c>
      <c r="D8" s="430">
        <v>10</v>
      </c>
      <c r="E8" s="430"/>
      <c r="F8" s="430">
        <v>10</v>
      </c>
      <c r="G8" s="426" t="s">
        <v>261</v>
      </c>
      <c r="H8" s="427" t="s">
        <v>262</v>
      </c>
      <c r="I8" s="430">
        <v>0</v>
      </c>
      <c r="J8" s="427" t="s">
        <v>263</v>
      </c>
    </row>
    <row r="9" spans="2:10" ht="0.75" hidden="1" customHeight="1">
      <c r="B9" s="428"/>
      <c r="C9" s="428"/>
      <c r="D9" s="430"/>
      <c r="E9" s="430"/>
      <c r="F9" s="430"/>
      <c r="G9" s="426"/>
      <c r="H9" s="427"/>
      <c r="I9" s="430"/>
      <c r="J9" s="427"/>
    </row>
    <row r="10" spans="2:10" ht="1.5" hidden="1" customHeight="1">
      <c r="B10" s="429"/>
      <c r="C10" s="429"/>
      <c r="D10" s="431"/>
      <c r="E10" s="431"/>
      <c r="F10" s="431"/>
      <c r="G10" s="399"/>
      <c r="H10" s="432"/>
      <c r="I10" s="431"/>
      <c r="J10" s="432"/>
    </row>
    <row r="11" spans="2:10" ht="3" hidden="1" customHeight="1">
      <c r="B11" s="428"/>
      <c r="C11" s="428"/>
      <c r="D11" s="430"/>
      <c r="E11" s="430"/>
      <c r="F11" s="430"/>
      <c r="G11" s="426"/>
      <c r="H11" s="427"/>
      <c r="I11" s="430"/>
      <c r="J11" s="427"/>
    </row>
    <row r="12" spans="2:10" hidden="1">
      <c r="B12" s="428"/>
      <c r="C12" s="428"/>
      <c r="D12" s="430"/>
      <c r="E12" s="430"/>
      <c r="F12" s="430"/>
      <c r="G12" s="426"/>
      <c r="H12" s="427"/>
      <c r="I12" s="430"/>
      <c r="J12" s="427"/>
    </row>
    <row r="13" spans="2:10" hidden="1">
      <c r="B13" s="428"/>
      <c r="C13" s="428"/>
      <c r="D13" s="430"/>
      <c r="E13" s="430"/>
      <c r="F13" s="430"/>
      <c r="G13" s="426"/>
      <c r="H13" s="427"/>
      <c r="I13" s="430"/>
      <c r="J13" s="427"/>
    </row>
    <row r="14" spans="2:10" ht="17.25" customHeight="1">
      <c r="B14" s="110"/>
      <c r="C14" s="111" t="s">
        <v>264</v>
      </c>
      <c r="D14" s="112">
        <f>D8+D11</f>
        <v>10</v>
      </c>
      <c r="E14" s="112"/>
      <c r="F14" s="112">
        <f>F8+F11</f>
        <v>10</v>
      </c>
      <c r="G14" s="111"/>
      <c r="H14" s="111"/>
      <c r="I14" s="112">
        <v>0</v>
      </c>
      <c r="J14" s="110"/>
    </row>
    <row r="15" spans="2:10" ht="3.75" hidden="1" customHeight="1">
      <c r="C15" s="39"/>
      <c r="D15" s="39"/>
      <c r="E15" s="39"/>
      <c r="F15" s="39"/>
      <c r="G15" s="39"/>
      <c r="H15" s="39"/>
      <c r="I15" s="39"/>
      <c r="J15" s="39"/>
    </row>
    <row r="16" spans="2:10" ht="15.75">
      <c r="C16" s="14" t="s">
        <v>265</v>
      </c>
      <c r="D16" s="39"/>
      <c r="E16" s="39"/>
      <c r="F16" s="39"/>
      <c r="G16" s="39"/>
      <c r="H16" s="39"/>
      <c r="I16" s="39"/>
      <c r="J16" s="39"/>
    </row>
    <row r="17" spans="3:10" ht="15.75">
      <c r="C17" s="14" t="s">
        <v>266</v>
      </c>
      <c r="J17" s="14" t="s">
        <v>267</v>
      </c>
    </row>
  </sheetData>
  <mergeCells count="27">
    <mergeCell ref="I11:I13"/>
    <mergeCell ref="J11:J13"/>
    <mergeCell ref="H8:H10"/>
    <mergeCell ref="I8:I10"/>
    <mergeCell ref="J8:J10"/>
    <mergeCell ref="G11:G13"/>
    <mergeCell ref="H11:H13"/>
    <mergeCell ref="B8:B10"/>
    <mergeCell ref="C8:C10"/>
    <mergeCell ref="D8:D10"/>
    <mergeCell ref="E8:E10"/>
    <mergeCell ref="F8:F10"/>
    <mergeCell ref="G8:G10"/>
    <mergeCell ref="B11:B13"/>
    <mergeCell ref="C11:C13"/>
    <mergeCell ref="D11:D13"/>
    <mergeCell ref="E11:E13"/>
    <mergeCell ref="F11:F13"/>
    <mergeCell ref="B3:J3"/>
    <mergeCell ref="B4:J4"/>
    <mergeCell ref="B5:J5"/>
    <mergeCell ref="B6:B7"/>
    <mergeCell ref="C6:C7"/>
    <mergeCell ref="D6:D7"/>
    <mergeCell ref="E6:E7"/>
    <mergeCell ref="F6:G6"/>
    <mergeCell ref="I6:J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2060"/>
  </sheetPr>
  <dimension ref="A3:J29"/>
  <sheetViews>
    <sheetView topLeftCell="A10" workbookViewId="0">
      <selection activeCell="D9" sqref="D9:D14"/>
    </sheetView>
  </sheetViews>
  <sheetFormatPr defaultRowHeight="15"/>
  <cols>
    <col min="1" max="1" width="4" customWidth="1"/>
    <col min="2" max="2" width="30" customWidth="1"/>
    <col min="3" max="3" width="12.85546875" customWidth="1"/>
    <col min="4" max="4" width="12.7109375" customWidth="1"/>
    <col min="5" max="5" width="10.140625" customWidth="1"/>
    <col min="6" max="6" width="12.42578125" customWidth="1"/>
    <col min="7" max="7" width="16.5703125" customWidth="1"/>
    <col min="8" max="8" width="12.85546875" customWidth="1"/>
    <col min="9" max="9" width="13.85546875" customWidth="1"/>
  </cols>
  <sheetData>
    <row r="3" spans="1:9" ht="15.75">
      <c r="A3" s="398" t="s">
        <v>222</v>
      </c>
      <c r="B3" s="398"/>
      <c r="C3" s="398"/>
      <c r="D3" s="398"/>
      <c r="E3" s="398"/>
      <c r="F3" s="398"/>
      <c r="G3" s="398"/>
      <c r="H3" s="398"/>
      <c r="I3" s="398"/>
    </row>
    <row r="4" spans="1:9" ht="33" customHeight="1">
      <c r="A4" s="433" t="s">
        <v>268</v>
      </c>
      <c r="B4" s="422"/>
      <c r="C4" s="422"/>
      <c r="D4" s="422"/>
      <c r="E4" s="422"/>
      <c r="F4" s="422"/>
      <c r="G4" s="422"/>
      <c r="H4" s="422"/>
      <c r="I4" s="422"/>
    </row>
    <row r="5" spans="1:9" ht="15.75">
      <c r="A5" s="113"/>
    </row>
    <row r="6" spans="1:9" ht="15.75">
      <c r="A6" s="424" t="s">
        <v>269</v>
      </c>
      <c r="B6" s="424"/>
      <c r="C6" s="424"/>
      <c r="D6" s="424"/>
      <c r="E6" s="424"/>
      <c r="F6" s="424"/>
      <c r="G6" s="424"/>
      <c r="H6" s="424"/>
      <c r="I6" s="424"/>
    </row>
    <row r="7" spans="1:9" ht="75.75" customHeight="1">
      <c r="A7" s="434" t="s">
        <v>2</v>
      </c>
      <c r="B7" s="434" t="s">
        <v>255</v>
      </c>
      <c r="C7" s="434" t="s">
        <v>156</v>
      </c>
      <c r="D7" s="434" t="s">
        <v>256</v>
      </c>
      <c r="E7" s="434" t="s">
        <v>158</v>
      </c>
      <c r="F7" s="434"/>
      <c r="G7" s="41" t="s">
        <v>161</v>
      </c>
      <c r="H7" s="434" t="s">
        <v>196</v>
      </c>
      <c r="I7" s="434"/>
    </row>
    <row r="8" spans="1:9" ht="75">
      <c r="A8" s="435"/>
      <c r="B8" s="435"/>
      <c r="C8" s="435"/>
      <c r="D8" s="435"/>
      <c r="E8" s="40" t="s">
        <v>257</v>
      </c>
      <c r="F8" s="40" t="s">
        <v>258</v>
      </c>
      <c r="G8" s="40" t="s">
        <v>262</v>
      </c>
      <c r="H8" s="40" t="s">
        <v>257</v>
      </c>
      <c r="I8" s="40" t="s">
        <v>199</v>
      </c>
    </row>
    <row r="9" spans="1:9" ht="150" customHeight="1">
      <c r="A9" s="240" t="s">
        <v>259</v>
      </c>
      <c r="B9" s="77" t="s">
        <v>270</v>
      </c>
      <c r="C9" s="263">
        <v>5</v>
      </c>
      <c r="D9" s="263"/>
      <c r="E9" s="263">
        <v>0</v>
      </c>
      <c r="F9" s="264"/>
      <c r="G9" s="264" t="s">
        <v>271</v>
      </c>
      <c r="H9" s="263">
        <v>5</v>
      </c>
      <c r="I9" s="264" t="s">
        <v>263</v>
      </c>
    </row>
    <row r="10" spans="1:9" ht="48" customHeight="1">
      <c r="A10" s="240" t="s">
        <v>272</v>
      </c>
      <c r="B10" s="77" t="s">
        <v>273</v>
      </c>
      <c r="C10" s="263">
        <v>20</v>
      </c>
      <c r="D10" s="263"/>
      <c r="E10" s="263">
        <v>20</v>
      </c>
      <c r="F10" s="264" t="s">
        <v>274</v>
      </c>
      <c r="G10" s="264" t="s">
        <v>275</v>
      </c>
      <c r="H10" s="263">
        <v>0</v>
      </c>
      <c r="I10" s="264" t="s">
        <v>263</v>
      </c>
    </row>
    <row r="11" spans="1:9" ht="121.5" customHeight="1">
      <c r="A11" s="240" t="s">
        <v>276</v>
      </c>
      <c r="B11" s="77" t="s">
        <v>277</v>
      </c>
      <c r="C11" s="263">
        <v>30</v>
      </c>
      <c r="D11" s="263"/>
      <c r="E11" s="263">
        <v>30</v>
      </c>
      <c r="F11" s="264" t="s">
        <v>274</v>
      </c>
      <c r="G11" s="264" t="s">
        <v>262</v>
      </c>
      <c r="H11" s="263">
        <v>0</v>
      </c>
      <c r="I11" s="264" t="s">
        <v>263</v>
      </c>
    </row>
    <row r="12" spans="1:9" ht="69" customHeight="1">
      <c r="A12" s="114" t="s">
        <v>278</v>
      </c>
      <c r="B12" s="77" t="s">
        <v>279</v>
      </c>
      <c r="C12" s="115">
        <v>20</v>
      </c>
      <c r="D12" s="115"/>
      <c r="E12" s="116">
        <v>20</v>
      </c>
      <c r="F12" s="40" t="s">
        <v>274</v>
      </c>
      <c r="G12" s="40" t="s">
        <v>262</v>
      </c>
      <c r="H12" s="115">
        <v>0</v>
      </c>
      <c r="I12" s="40" t="s">
        <v>263</v>
      </c>
    </row>
    <row r="13" spans="1:9" ht="81" customHeight="1">
      <c r="A13" s="114" t="s">
        <v>280</v>
      </c>
      <c r="B13" s="77" t="s">
        <v>281</v>
      </c>
      <c r="C13" s="115">
        <v>20</v>
      </c>
      <c r="D13" s="115"/>
      <c r="E13" s="116">
        <v>0</v>
      </c>
      <c r="F13" s="40" t="s">
        <v>262</v>
      </c>
      <c r="G13" s="40" t="s">
        <v>282</v>
      </c>
      <c r="H13" s="115">
        <v>20</v>
      </c>
      <c r="I13" s="40" t="s">
        <v>263</v>
      </c>
    </row>
    <row r="14" spans="1:9" ht="21.75" customHeight="1">
      <c r="A14" s="114"/>
      <c r="B14" s="117" t="s">
        <v>264</v>
      </c>
      <c r="C14" s="118">
        <v>95</v>
      </c>
      <c r="D14" s="119"/>
      <c r="E14" s="118">
        <v>70</v>
      </c>
      <c r="F14" s="41"/>
      <c r="G14" s="41"/>
      <c r="H14" s="119">
        <v>25</v>
      </c>
      <c r="I14" s="41"/>
    </row>
    <row r="15" spans="1:9" ht="33.75" customHeight="1">
      <c r="A15" s="120"/>
      <c r="B15" s="121"/>
      <c r="C15" s="122"/>
      <c r="D15" s="123"/>
      <c r="E15" s="122"/>
      <c r="F15" s="124"/>
      <c r="G15" s="124"/>
      <c r="H15" s="123"/>
      <c r="I15" s="124"/>
    </row>
    <row r="16" spans="1:9" ht="29.25" customHeight="1">
      <c r="A16" s="439"/>
      <c r="B16" s="440" t="s">
        <v>283</v>
      </c>
      <c r="C16" s="437"/>
      <c r="D16" s="437"/>
      <c r="E16" s="437"/>
      <c r="F16" s="436"/>
      <c r="G16" s="436"/>
      <c r="H16" s="437"/>
      <c r="I16" s="438" t="s">
        <v>267</v>
      </c>
    </row>
    <row r="17" spans="1:10" ht="12" customHeight="1">
      <c r="A17" s="439"/>
      <c r="B17" s="440"/>
      <c r="C17" s="437"/>
      <c r="D17" s="437"/>
      <c r="E17" s="437"/>
      <c r="F17" s="436"/>
      <c r="G17" s="436"/>
      <c r="H17" s="437"/>
      <c r="I17" s="438"/>
    </row>
    <row r="18" spans="1:10" ht="18" customHeight="1">
      <c r="A18" s="439"/>
      <c r="B18" s="440"/>
      <c r="C18" s="437"/>
      <c r="D18" s="437"/>
      <c r="E18" s="437"/>
      <c r="F18" s="436"/>
      <c r="G18" s="436"/>
      <c r="H18" s="437"/>
      <c r="I18" s="438"/>
    </row>
    <row r="19" spans="1:10">
      <c r="A19" s="125"/>
      <c r="B19" s="126"/>
      <c r="C19" s="127"/>
      <c r="D19" s="127"/>
      <c r="E19" s="127"/>
      <c r="F19" s="126"/>
      <c r="G19" s="126"/>
      <c r="H19" s="127"/>
      <c r="I19" s="128"/>
      <c r="J19" s="13"/>
    </row>
    <row r="20" spans="1:10">
      <c r="A20" s="129"/>
      <c r="B20" s="3"/>
      <c r="C20" s="122"/>
      <c r="D20" s="130"/>
      <c r="E20" s="130"/>
      <c r="F20" s="124"/>
      <c r="G20" s="124"/>
      <c r="H20" s="130"/>
      <c r="I20" s="124"/>
      <c r="J20" s="13"/>
    </row>
    <row r="21" spans="1:10">
      <c r="A21" s="129"/>
      <c r="B21" s="3"/>
      <c r="C21" s="130"/>
      <c r="D21" s="130"/>
      <c r="E21" s="130"/>
      <c r="F21" s="129"/>
      <c r="G21" s="124"/>
      <c r="H21" s="130"/>
      <c r="I21" s="124"/>
      <c r="J21" s="13"/>
    </row>
    <row r="22" spans="1:10" ht="19.5" customHeight="1">
      <c r="A22" s="13"/>
      <c r="B22" s="3"/>
      <c r="C22" s="129"/>
      <c r="D22" s="129"/>
      <c r="E22" s="129"/>
      <c r="F22" s="129"/>
      <c r="G22" s="124"/>
      <c r="H22" s="129"/>
      <c r="I22" s="124"/>
    </row>
    <row r="23" spans="1:10" ht="15.75" customHeight="1">
      <c r="A23" s="13"/>
      <c r="B23" s="131"/>
      <c r="C23" s="132"/>
      <c r="D23" s="132"/>
      <c r="E23" s="132"/>
      <c r="F23" s="133"/>
      <c r="G23" s="13"/>
      <c r="H23" s="132"/>
      <c r="I23" s="13"/>
      <c r="J23" s="13"/>
    </row>
    <row r="24" spans="1:10">
      <c r="A24" s="13"/>
      <c r="B24" s="13"/>
      <c r="C24" s="13"/>
      <c r="D24" s="13"/>
      <c r="E24" s="13"/>
      <c r="F24" s="13"/>
      <c r="G24" s="13"/>
      <c r="H24" s="13"/>
      <c r="I24" s="13"/>
      <c r="J24" s="13"/>
    </row>
    <row r="25" spans="1:10">
      <c r="A25" s="13"/>
      <c r="B25" s="134"/>
      <c r="H25" s="13"/>
      <c r="I25" s="13"/>
      <c r="J25" s="13"/>
    </row>
    <row r="26" spans="1:10">
      <c r="B26" s="135"/>
      <c r="I26" s="135"/>
    </row>
    <row r="29" spans="1:10">
      <c r="E29" s="13"/>
    </row>
  </sheetData>
  <mergeCells count="18">
    <mergeCell ref="F16:F18"/>
    <mergeCell ref="G16:G18"/>
    <mergeCell ref="H16:H18"/>
    <mergeCell ref="I16:I18"/>
    <mergeCell ref="A16:A18"/>
    <mergeCell ref="B16:B18"/>
    <mergeCell ref="C16:C18"/>
    <mergeCell ref="D16:D18"/>
    <mergeCell ref="E16:E18"/>
    <mergeCell ref="A3:I3"/>
    <mergeCell ref="A4:I4"/>
    <mergeCell ref="A6:I6"/>
    <mergeCell ref="A7:A8"/>
    <mergeCell ref="B7:B8"/>
    <mergeCell ref="C7:C8"/>
    <mergeCell ref="D7:D8"/>
    <mergeCell ref="E7:F7"/>
    <mergeCell ref="H7:I7"/>
  </mergeCells>
  <pageMargins left="0.7" right="0.7" top="0.75" bottom="0.75" header="0.3" footer="0.3"/>
  <pageSetup paperSize="9" fitToWidth="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2060"/>
  </sheetPr>
  <dimension ref="B2:K23"/>
  <sheetViews>
    <sheetView topLeftCell="A19" workbookViewId="0">
      <selection activeCell="E7" sqref="E7:E21"/>
    </sheetView>
  </sheetViews>
  <sheetFormatPr defaultRowHeight="15"/>
  <cols>
    <col min="1" max="1" width="0.85546875" customWidth="1"/>
    <col min="2" max="2" width="6" customWidth="1"/>
    <col min="3" max="3" width="36.42578125" customWidth="1"/>
    <col min="4" max="4" width="12.28515625" customWidth="1"/>
    <col min="5" max="5" width="15" customWidth="1"/>
    <col min="6" max="6" width="12.140625" customWidth="1"/>
    <col min="7" max="7" width="14.85546875" customWidth="1"/>
    <col min="8" max="8" width="15.85546875" customWidth="1"/>
    <col min="10" max="10" width="0.140625" customWidth="1"/>
  </cols>
  <sheetData>
    <row r="2" spans="2:10" ht="15.75">
      <c r="B2" s="398" t="s">
        <v>222</v>
      </c>
      <c r="C2" s="398"/>
      <c r="D2" s="398"/>
      <c r="E2" s="398"/>
      <c r="F2" s="398"/>
      <c r="G2" s="398"/>
      <c r="H2" s="398"/>
      <c r="I2" s="398"/>
      <c r="J2" s="398"/>
    </row>
    <row r="3" spans="2:10" ht="45.75" customHeight="1">
      <c r="B3" s="441" t="s">
        <v>284</v>
      </c>
      <c r="C3" s="442"/>
      <c r="D3" s="442"/>
      <c r="E3" s="442"/>
      <c r="F3" s="442"/>
      <c r="G3" s="442"/>
      <c r="H3" s="442"/>
      <c r="I3" s="442"/>
      <c r="J3" s="442"/>
    </row>
    <row r="4" spans="2:10" ht="16.5" customHeight="1">
      <c r="B4" s="136" t="s">
        <v>269</v>
      </c>
      <c r="C4" s="136"/>
      <c r="D4" s="136"/>
      <c r="E4" s="136"/>
      <c r="F4" s="136"/>
      <c r="G4" s="136"/>
      <c r="H4" s="137"/>
      <c r="I4" s="137"/>
      <c r="J4" s="137"/>
    </row>
    <row r="5" spans="2:10" ht="75.75" customHeight="1">
      <c r="B5" s="419" t="s">
        <v>2</v>
      </c>
      <c r="C5" s="419" t="s">
        <v>255</v>
      </c>
      <c r="D5" s="419" t="s">
        <v>156</v>
      </c>
      <c r="E5" s="419" t="s">
        <v>256</v>
      </c>
      <c r="F5" s="419" t="s">
        <v>158</v>
      </c>
      <c r="G5" s="419"/>
      <c r="H5" s="7" t="s">
        <v>161</v>
      </c>
      <c r="I5" s="419" t="s">
        <v>196</v>
      </c>
      <c r="J5" s="419"/>
    </row>
    <row r="6" spans="2:10" ht="48" customHeight="1">
      <c r="B6" s="419"/>
      <c r="C6" s="419"/>
      <c r="D6" s="419"/>
      <c r="E6" s="419"/>
      <c r="F6" s="7" t="s">
        <v>257</v>
      </c>
      <c r="G6" s="7" t="s">
        <v>258</v>
      </c>
      <c r="H6" s="138"/>
      <c r="I6" s="7" t="s">
        <v>257</v>
      </c>
      <c r="J6" s="7" t="s">
        <v>199</v>
      </c>
    </row>
    <row r="7" spans="2:10" ht="114.75" customHeight="1">
      <c r="B7" s="138" t="s">
        <v>259</v>
      </c>
      <c r="C7" s="138" t="s">
        <v>285</v>
      </c>
      <c r="D7" s="139">
        <v>10</v>
      </c>
      <c r="E7" s="139"/>
      <c r="F7" s="139">
        <v>10</v>
      </c>
      <c r="G7" s="41" t="s">
        <v>286</v>
      </c>
      <c r="H7" s="7"/>
      <c r="I7" s="139">
        <v>0</v>
      </c>
      <c r="J7" s="7" t="s">
        <v>263</v>
      </c>
    </row>
    <row r="8" spans="2:10" ht="81" customHeight="1">
      <c r="B8" s="450" t="s">
        <v>272</v>
      </c>
      <c r="C8" s="450" t="s">
        <v>287</v>
      </c>
      <c r="D8" s="445">
        <v>10</v>
      </c>
      <c r="E8" s="445"/>
      <c r="F8" s="445">
        <v>10</v>
      </c>
      <c r="G8" s="435" t="s">
        <v>286</v>
      </c>
      <c r="H8" s="435"/>
      <c r="I8" s="445">
        <v>0</v>
      </c>
      <c r="J8" s="447" t="s">
        <v>263</v>
      </c>
    </row>
    <row r="9" spans="2:10" ht="15" hidden="1" customHeight="1">
      <c r="B9" s="453"/>
      <c r="C9" s="453"/>
      <c r="D9" s="446"/>
      <c r="E9" s="446"/>
      <c r="F9" s="446"/>
      <c r="G9" s="443"/>
      <c r="H9" s="443"/>
      <c r="I9" s="446"/>
      <c r="J9" s="419"/>
    </row>
    <row r="10" spans="2:10" ht="0.75" hidden="1" customHeight="1" thickBot="1">
      <c r="B10" s="453"/>
      <c r="C10" s="453"/>
      <c r="D10" s="446"/>
      <c r="E10" s="446"/>
      <c r="F10" s="446"/>
      <c r="G10" s="444"/>
      <c r="H10" s="444"/>
      <c r="I10" s="446"/>
      <c r="J10" s="419"/>
    </row>
    <row r="11" spans="2:10" ht="1.5" hidden="1" customHeight="1">
      <c r="B11" s="448"/>
      <c r="C11" s="448"/>
      <c r="D11" s="451"/>
      <c r="E11" s="451"/>
      <c r="F11" s="451"/>
      <c r="G11" s="435"/>
      <c r="H11" s="435"/>
      <c r="I11" s="451"/>
      <c r="J11" s="425" t="s">
        <v>263</v>
      </c>
    </row>
    <row r="12" spans="2:10" ht="15" hidden="1" customHeight="1">
      <c r="B12" s="449"/>
      <c r="C12" s="449"/>
      <c r="D12" s="452"/>
      <c r="E12" s="452"/>
      <c r="F12" s="452"/>
      <c r="G12" s="443"/>
      <c r="H12" s="443"/>
      <c r="I12" s="452"/>
      <c r="J12" s="454"/>
    </row>
    <row r="13" spans="2:10" ht="15" hidden="1" customHeight="1">
      <c r="B13" s="450"/>
      <c r="C13" s="450"/>
      <c r="D13" s="445"/>
      <c r="E13" s="445"/>
      <c r="F13" s="445"/>
      <c r="G13" s="444"/>
      <c r="H13" s="444"/>
      <c r="I13" s="445"/>
      <c r="J13" s="447"/>
    </row>
    <row r="14" spans="2:10" ht="94.5" hidden="1" customHeight="1">
      <c r="B14" s="453" t="s">
        <v>278</v>
      </c>
      <c r="C14" s="453"/>
      <c r="D14" s="446"/>
      <c r="E14" s="446"/>
      <c r="F14" s="446"/>
      <c r="G14" s="435"/>
      <c r="H14" s="435"/>
      <c r="I14" s="446"/>
      <c r="J14" s="419" t="s">
        <v>263</v>
      </c>
    </row>
    <row r="15" spans="2:10" ht="15" hidden="1" customHeight="1">
      <c r="B15" s="453"/>
      <c r="C15" s="453"/>
      <c r="D15" s="446"/>
      <c r="E15" s="446"/>
      <c r="F15" s="446"/>
      <c r="G15" s="443"/>
      <c r="H15" s="443"/>
      <c r="I15" s="446"/>
      <c r="J15" s="419"/>
    </row>
    <row r="16" spans="2:10" ht="39" hidden="1" customHeight="1">
      <c r="B16" s="453"/>
      <c r="C16" s="453"/>
      <c r="D16" s="446"/>
      <c r="E16" s="446"/>
      <c r="F16" s="446"/>
      <c r="G16" s="444"/>
      <c r="H16" s="444"/>
      <c r="I16" s="446"/>
      <c r="J16" s="419"/>
    </row>
    <row r="17" spans="2:11" ht="187.5" customHeight="1">
      <c r="B17" s="138" t="s">
        <v>276</v>
      </c>
      <c r="C17" s="5" t="s">
        <v>288</v>
      </c>
      <c r="D17" s="139">
        <v>20</v>
      </c>
      <c r="E17" s="139"/>
      <c r="F17" s="139">
        <v>0</v>
      </c>
      <c r="G17" s="41" t="s">
        <v>262</v>
      </c>
      <c r="H17" s="41" t="s">
        <v>289</v>
      </c>
      <c r="I17" s="139">
        <v>20</v>
      </c>
      <c r="J17" s="7"/>
    </row>
    <row r="18" spans="2:11" ht="210.75" customHeight="1">
      <c r="B18" s="138" t="s">
        <v>278</v>
      </c>
      <c r="C18" s="1" t="s">
        <v>290</v>
      </c>
      <c r="D18" s="139">
        <v>10</v>
      </c>
      <c r="E18" s="139"/>
      <c r="F18" s="139">
        <v>0</v>
      </c>
      <c r="G18" s="41" t="s">
        <v>262</v>
      </c>
      <c r="H18" s="41" t="s">
        <v>289</v>
      </c>
      <c r="I18" s="139">
        <v>10</v>
      </c>
      <c r="J18" s="7"/>
    </row>
    <row r="19" spans="2:11" ht="63" customHeight="1">
      <c r="B19" s="138" t="s">
        <v>280</v>
      </c>
      <c r="C19" s="140" t="s">
        <v>291</v>
      </c>
      <c r="D19" s="139">
        <v>10</v>
      </c>
      <c r="E19" s="139"/>
      <c r="F19" s="139">
        <v>0</v>
      </c>
      <c r="G19" s="41" t="s">
        <v>262</v>
      </c>
      <c r="H19" s="41" t="s">
        <v>289</v>
      </c>
      <c r="I19" s="139">
        <v>10</v>
      </c>
      <c r="J19" s="7"/>
    </row>
    <row r="20" spans="2:11" ht="54.75" customHeight="1">
      <c r="B20" s="141" t="s">
        <v>292</v>
      </c>
      <c r="C20" s="5" t="s">
        <v>293</v>
      </c>
      <c r="D20" s="142">
        <v>20</v>
      </c>
      <c r="E20" s="142"/>
      <c r="F20" s="142">
        <v>20</v>
      </c>
      <c r="G20" s="41" t="s">
        <v>286</v>
      </c>
      <c r="H20" s="110"/>
      <c r="I20" s="142">
        <v>0</v>
      </c>
      <c r="J20" s="110"/>
    </row>
    <row r="21" spans="2:11" ht="17.25" customHeight="1">
      <c r="B21" s="143"/>
      <c r="C21" s="63" t="s">
        <v>264</v>
      </c>
      <c r="D21" s="144">
        <v>80</v>
      </c>
      <c r="E21" s="144"/>
      <c r="F21" s="144">
        <v>40</v>
      </c>
      <c r="G21" s="145"/>
      <c r="I21" s="146">
        <v>40</v>
      </c>
      <c r="K21" s="147"/>
    </row>
    <row r="22" spans="2:11" ht="15.75">
      <c r="C22" s="14" t="s">
        <v>265</v>
      </c>
      <c r="D22" s="148"/>
      <c r="G22" s="148"/>
      <c r="H22" s="148"/>
    </row>
    <row r="23" spans="2:11" ht="15.75">
      <c r="C23" s="135" t="s">
        <v>266</v>
      </c>
      <c r="H23" s="14" t="s">
        <v>267</v>
      </c>
    </row>
  </sheetData>
  <mergeCells count="35">
    <mergeCell ref="J14:J16"/>
    <mergeCell ref="I11:I13"/>
    <mergeCell ref="J11:J13"/>
    <mergeCell ref="B14:B16"/>
    <mergeCell ref="C14:C16"/>
    <mergeCell ref="D14:D16"/>
    <mergeCell ref="E14:E16"/>
    <mergeCell ref="F14:F16"/>
    <mergeCell ref="G14:G16"/>
    <mergeCell ref="H14:H16"/>
    <mergeCell ref="I14:I16"/>
    <mergeCell ref="H8:H10"/>
    <mergeCell ref="I8:I10"/>
    <mergeCell ref="J8:J10"/>
    <mergeCell ref="B11:B13"/>
    <mergeCell ref="C11:C13"/>
    <mergeCell ref="D11:D13"/>
    <mergeCell ref="E11:E13"/>
    <mergeCell ref="F11:F13"/>
    <mergeCell ref="G11:G13"/>
    <mergeCell ref="H11:H13"/>
    <mergeCell ref="B8:B10"/>
    <mergeCell ref="C8:C10"/>
    <mergeCell ref="D8:D10"/>
    <mergeCell ref="E8:E10"/>
    <mergeCell ref="F8:F10"/>
    <mergeCell ref="G8:G10"/>
    <mergeCell ref="B2:J2"/>
    <mergeCell ref="B3:J3"/>
    <mergeCell ref="B5:B6"/>
    <mergeCell ref="C5:C6"/>
    <mergeCell ref="D5:D6"/>
    <mergeCell ref="E5:E6"/>
    <mergeCell ref="F5:G5"/>
    <mergeCell ref="I5:J5"/>
  </mergeCells>
  <pageMargins left="0.25" right="0.25" top="0.75" bottom="0.75" header="0.3" footer="0.3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2060"/>
  </sheetPr>
  <dimension ref="A2:N21"/>
  <sheetViews>
    <sheetView workbookViewId="0">
      <selection activeCell="H15" sqref="H15"/>
    </sheetView>
  </sheetViews>
  <sheetFormatPr defaultRowHeight="15"/>
  <cols>
    <col min="1" max="1" width="6.42578125" customWidth="1"/>
    <col min="6" max="6" width="11.7109375" customWidth="1"/>
    <col min="7" max="7" width="16.140625" customWidth="1"/>
    <col min="8" max="8" width="14.28515625" customWidth="1"/>
    <col min="9" max="9" width="13.5703125" customWidth="1"/>
    <col min="11" max="11" width="4.5703125" customWidth="1"/>
    <col min="13" max="13" width="3.140625" customWidth="1"/>
  </cols>
  <sheetData>
    <row r="2" spans="1:14">
      <c r="C2" s="15"/>
      <c r="D2" s="455" t="s">
        <v>222</v>
      </c>
      <c r="E2" s="455"/>
      <c r="F2" s="455"/>
      <c r="G2" s="455"/>
      <c r="H2" s="455"/>
      <c r="I2" s="455"/>
      <c r="J2" s="455"/>
      <c r="K2" s="455"/>
      <c r="L2" s="15"/>
    </row>
    <row r="3" spans="1:14">
      <c r="C3" s="456" t="s">
        <v>294</v>
      </c>
      <c r="D3" s="456"/>
      <c r="E3" s="456"/>
      <c r="F3" s="456"/>
      <c r="G3" s="456"/>
      <c r="H3" s="456"/>
      <c r="I3" s="456"/>
      <c r="J3" s="456"/>
      <c r="K3" s="456"/>
      <c r="L3" s="456"/>
      <c r="M3" s="149"/>
    </row>
    <row r="4" spans="1:14">
      <c r="C4" s="456" t="s">
        <v>295</v>
      </c>
      <c r="D4" s="456"/>
      <c r="E4" s="456"/>
      <c r="F4" s="456"/>
      <c r="G4" s="456"/>
      <c r="H4" s="456"/>
      <c r="I4" s="456"/>
      <c r="J4" s="456"/>
      <c r="K4" s="456"/>
      <c r="L4" s="456"/>
      <c r="M4" s="149"/>
    </row>
    <row r="5" spans="1:14">
      <c r="A5" s="149" t="s">
        <v>269</v>
      </c>
      <c r="B5" s="150"/>
      <c r="C5" s="151"/>
      <c r="D5" s="152"/>
      <c r="E5" s="151"/>
      <c r="F5" s="151"/>
      <c r="G5" s="152"/>
      <c r="H5" s="151"/>
      <c r="I5" s="15"/>
      <c r="J5" s="153"/>
      <c r="K5" s="15"/>
      <c r="L5" s="15"/>
    </row>
    <row r="6" spans="1:14" ht="59.25" customHeight="1">
      <c r="A6" s="457" t="s">
        <v>2</v>
      </c>
      <c r="B6" s="459" t="s">
        <v>255</v>
      </c>
      <c r="C6" s="460"/>
      <c r="D6" s="460"/>
      <c r="E6" s="461"/>
      <c r="F6" s="425" t="s">
        <v>156</v>
      </c>
      <c r="G6" s="425" t="s">
        <v>256</v>
      </c>
      <c r="H6" s="465" t="s">
        <v>158</v>
      </c>
      <c r="I6" s="466"/>
      <c r="J6" s="465" t="s">
        <v>161</v>
      </c>
      <c r="K6" s="466"/>
      <c r="L6" s="467" t="s">
        <v>196</v>
      </c>
      <c r="M6" s="468"/>
      <c r="N6" s="147"/>
    </row>
    <row r="7" spans="1:14" ht="55.5" customHeight="1">
      <c r="A7" s="458"/>
      <c r="B7" s="462"/>
      <c r="C7" s="463"/>
      <c r="D7" s="463"/>
      <c r="E7" s="464"/>
      <c r="F7" s="447"/>
      <c r="G7" s="447"/>
      <c r="H7" s="154" t="s">
        <v>257</v>
      </c>
      <c r="I7" s="7" t="s">
        <v>258</v>
      </c>
      <c r="J7" s="471"/>
      <c r="K7" s="472"/>
      <c r="L7" s="465" t="s">
        <v>257</v>
      </c>
      <c r="M7" s="466"/>
      <c r="N7" s="147"/>
    </row>
    <row r="8" spans="1:14" ht="76.5" customHeight="1">
      <c r="A8" s="155" t="s">
        <v>259</v>
      </c>
      <c r="B8" s="473" t="s">
        <v>296</v>
      </c>
      <c r="C8" s="474"/>
      <c r="D8" s="474"/>
      <c r="E8" s="475"/>
      <c r="F8" s="42">
        <v>20</v>
      </c>
      <c r="G8" s="42"/>
      <c r="H8" s="156">
        <v>20</v>
      </c>
      <c r="I8" s="41" t="s">
        <v>297</v>
      </c>
      <c r="J8" s="476" t="s">
        <v>262</v>
      </c>
      <c r="K8" s="477"/>
      <c r="L8" s="476">
        <v>0</v>
      </c>
      <c r="M8" s="477"/>
      <c r="N8" s="147"/>
    </row>
    <row r="9" spans="1:14">
      <c r="A9" s="143"/>
      <c r="B9" s="478" t="s">
        <v>36</v>
      </c>
      <c r="C9" s="479"/>
      <c r="D9" s="479"/>
      <c r="E9" s="472"/>
      <c r="F9" s="157">
        <v>20</v>
      </c>
      <c r="G9" s="25"/>
      <c r="H9" s="25">
        <v>20</v>
      </c>
      <c r="I9" s="38"/>
      <c r="J9" s="476"/>
      <c r="K9" s="477"/>
      <c r="L9" s="480">
        <v>0</v>
      </c>
      <c r="M9" s="481"/>
      <c r="N9" s="13"/>
    </row>
    <row r="10" spans="1:14">
      <c r="A10" s="469" t="s">
        <v>265</v>
      </c>
      <c r="B10" s="470"/>
      <c r="C10" s="470"/>
      <c r="D10" s="470"/>
      <c r="E10" s="470"/>
      <c r="F10" s="470"/>
      <c r="G10" s="153"/>
      <c r="H10" s="153"/>
      <c r="I10" s="153"/>
      <c r="J10" s="153"/>
      <c r="K10" s="153"/>
      <c r="L10" s="153"/>
      <c r="M10" s="153"/>
      <c r="N10" s="13"/>
    </row>
    <row r="11" spans="1:14">
      <c r="A11" s="469" t="s">
        <v>266</v>
      </c>
      <c r="B11" s="470"/>
      <c r="C11" s="470"/>
      <c r="D11" s="470"/>
      <c r="E11" s="470"/>
      <c r="F11" s="470"/>
      <c r="G11" s="153"/>
      <c r="H11" s="153"/>
      <c r="I11" s="470" t="s">
        <v>267</v>
      </c>
      <c r="J11" s="470"/>
      <c r="K11" s="470"/>
      <c r="L11" s="470"/>
      <c r="M11" s="470"/>
      <c r="N11" s="13"/>
    </row>
    <row r="12" spans="1:14">
      <c r="A12" s="158"/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3"/>
    </row>
    <row r="13" spans="1:14">
      <c r="A13" s="158"/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3"/>
    </row>
    <row r="14" spans="1:14">
      <c r="A14" s="147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>
      <c r="A15" s="147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>
      <c r="A16" s="147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>
      <c r="A17" s="147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4">
      <c r="A18" s="147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>
      <c r="A19" s="147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14">
      <c r="A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>
      <c r="A21" s="13"/>
    </row>
  </sheetData>
  <mergeCells count="21">
    <mergeCell ref="A10:F10"/>
    <mergeCell ref="A11:F11"/>
    <mergeCell ref="I11:M11"/>
    <mergeCell ref="J7:K7"/>
    <mergeCell ref="L7:M7"/>
    <mergeCell ref="B8:E8"/>
    <mergeCell ref="J8:K8"/>
    <mergeCell ref="L8:M8"/>
    <mergeCell ref="B9:E9"/>
    <mergeCell ref="J9:K9"/>
    <mergeCell ref="L9:M9"/>
    <mergeCell ref="D2:K2"/>
    <mergeCell ref="C3:L3"/>
    <mergeCell ref="C4:L4"/>
    <mergeCell ref="A6:A7"/>
    <mergeCell ref="B6:E7"/>
    <mergeCell ref="F6:F7"/>
    <mergeCell ref="G6:G7"/>
    <mergeCell ref="H6:I6"/>
    <mergeCell ref="J6:K6"/>
    <mergeCell ref="L6:M6"/>
  </mergeCells>
  <pageMargins left="0.7" right="0.7" top="0.75" bottom="0.75" header="0.3" footer="0.3"/>
  <pageSetup paperSize="9" orientation="landscape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5"/>
    <pageSetUpPr fitToPage="1"/>
  </sheetPr>
  <dimension ref="A1:K14"/>
  <sheetViews>
    <sheetView workbookViewId="0">
      <selection activeCell="D10" sqref="D10"/>
    </sheetView>
  </sheetViews>
  <sheetFormatPr defaultRowHeight="15"/>
  <cols>
    <col min="1" max="1" width="4.42578125" style="59" customWidth="1"/>
    <col min="2" max="2" width="36.7109375" style="167" customWidth="1"/>
    <col min="3" max="3" width="10.85546875" style="58" customWidth="1"/>
    <col min="4" max="4" width="13.85546875" style="59" customWidth="1"/>
    <col min="5" max="5" width="11.42578125" style="11" customWidth="1"/>
    <col min="6" max="6" width="27.28515625" style="2" customWidth="1"/>
    <col min="7" max="7" width="15.28515625" style="2" customWidth="1"/>
    <col min="8" max="8" width="21" style="2" customWidth="1"/>
    <col min="9" max="9" width="15.42578125" style="2" customWidth="1"/>
    <col min="10" max="10" width="10.85546875" style="11" customWidth="1"/>
    <col min="11" max="11" width="14.85546875" style="2" customWidth="1"/>
  </cols>
  <sheetData>
    <row r="1" spans="1:11">
      <c r="A1" s="385" t="s">
        <v>311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</row>
    <row r="2" spans="1:11" s="18" customFormat="1" ht="30" customHeight="1">
      <c r="A2" s="483" t="s">
        <v>316</v>
      </c>
      <c r="B2" s="483"/>
      <c r="C2" s="483"/>
      <c r="D2" s="483"/>
      <c r="E2" s="483"/>
      <c r="F2" s="483"/>
      <c r="G2" s="483"/>
      <c r="H2" s="483"/>
      <c r="I2" s="483"/>
      <c r="J2" s="483"/>
      <c r="K2" s="483"/>
    </row>
    <row r="3" spans="1:11">
      <c r="A3" s="385"/>
      <c r="B3" s="385"/>
      <c r="C3" s="385"/>
      <c r="D3" s="385"/>
      <c r="E3" s="385"/>
      <c r="F3" s="385"/>
      <c r="G3" s="385"/>
      <c r="H3" s="385"/>
      <c r="I3" s="385"/>
      <c r="J3" s="385"/>
      <c r="K3" s="385"/>
    </row>
    <row r="4" spans="1:11">
      <c r="A4" s="386" t="s">
        <v>2</v>
      </c>
      <c r="B4" s="387" t="s">
        <v>155</v>
      </c>
      <c r="C4" s="389" t="s">
        <v>156</v>
      </c>
      <c r="D4" s="390" t="s">
        <v>193</v>
      </c>
      <c r="E4" s="391" t="s">
        <v>158</v>
      </c>
      <c r="F4" s="391"/>
      <c r="G4" s="392" t="s">
        <v>159</v>
      </c>
      <c r="H4" s="392" t="s">
        <v>194</v>
      </c>
      <c r="I4" s="391" t="s">
        <v>195</v>
      </c>
      <c r="J4" s="391" t="s">
        <v>196</v>
      </c>
      <c r="K4" s="391"/>
    </row>
    <row r="5" spans="1:11" ht="57" customHeight="1">
      <c r="A5" s="386"/>
      <c r="B5" s="396"/>
      <c r="C5" s="389"/>
      <c r="D5" s="390"/>
      <c r="E5" s="43" t="s">
        <v>197</v>
      </c>
      <c r="F5" s="169" t="s">
        <v>198</v>
      </c>
      <c r="G5" s="393"/>
      <c r="H5" s="393"/>
      <c r="I5" s="391"/>
      <c r="J5" s="43" t="s">
        <v>197</v>
      </c>
      <c r="K5" s="169" t="s">
        <v>199</v>
      </c>
    </row>
    <row r="6" spans="1:11" ht="63.75" customHeight="1">
      <c r="A6" s="168">
        <v>1</v>
      </c>
      <c r="B6" s="5" t="s">
        <v>317</v>
      </c>
      <c r="C6" s="51">
        <v>10</v>
      </c>
      <c r="D6" s="51"/>
      <c r="E6" s="43">
        <v>0</v>
      </c>
      <c r="F6" s="168"/>
      <c r="G6" s="51">
        <v>0</v>
      </c>
      <c r="H6" s="168" t="s">
        <v>318</v>
      </c>
      <c r="I6" s="169" t="s">
        <v>319</v>
      </c>
      <c r="J6" s="43">
        <v>10</v>
      </c>
      <c r="K6" s="170"/>
    </row>
    <row r="7" spans="1:11" ht="60">
      <c r="A7" s="168">
        <v>2</v>
      </c>
      <c r="B7" s="5" t="s">
        <v>320</v>
      </c>
      <c r="C7" s="51">
        <v>10</v>
      </c>
      <c r="D7" s="51"/>
      <c r="E7" s="6">
        <v>0</v>
      </c>
      <c r="F7" s="168"/>
      <c r="G7" s="51">
        <v>0</v>
      </c>
      <c r="H7" s="168" t="s">
        <v>318</v>
      </c>
      <c r="I7" s="169" t="s">
        <v>319</v>
      </c>
      <c r="J7" s="43">
        <v>10</v>
      </c>
      <c r="K7" s="170"/>
    </row>
    <row r="8" spans="1:11" ht="92.25" customHeight="1">
      <c r="A8" s="168">
        <v>3</v>
      </c>
      <c r="B8" s="167" t="s">
        <v>321</v>
      </c>
      <c r="C8" s="51">
        <v>5</v>
      </c>
      <c r="D8" s="51"/>
      <c r="E8" s="6">
        <v>0</v>
      </c>
      <c r="F8" s="170"/>
      <c r="G8" s="51">
        <v>0</v>
      </c>
      <c r="H8" s="170" t="s">
        <v>318</v>
      </c>
      <c r="I8" s="169" t="s">
        <v>319</v>
      </c>
      <c r="J8" s="43">
        <v>5</v>
      </c>
      <c r="K8" s="170"/>
    </row>
    <row r="9" spans="1:11" ht="49.5" customHeight="1">
      <c r="A9" s="168">
        <v>4</v>
      </c>
      <c r="B9" s="5" t="s">
        <v>322</v>
      </c>
      <c r="C9" s="51">
        <v>10</v>
      </c>
      <c r="D9" s="51"/>
      <c r="E9" s="6">
        <v>0</v>
      </c>
      <c r="F9" s="170"/>
      <c r="G9" s="51">
        <v>0</v>
      </c>
      <c r="H9" s="170" t="s">
        <v>318</v>
      </c>
      <c r="I9" s="169" t="s">
        <v>319</v>
      </c>
      <c r="J9" s="43">
        <v>10</v>
      </c>
      <c r="K9" s="170"/>
    </row>
    <row r="10" spans="1:11" ht="78.75" customHeight="1">
      <c r="A10" s="168">
        <v>5</v>
      </c>
      <c r="B10" s="5" t="s">
        <v>323</v>
      </c>
      <c r="C10" s="51">
        <v>15</v>
      </c>
      <c r="D10" s="51"/>
      <c r="E10" s="6">
        <v>0</v>
      </c>
      <c r="F10" s="170"/>
      <c r="G10" s="51">
        <v>0</v>
      </c>
      <c r="H10" s="170" t="s">
        <v>318</v>
      </c>
      <c r="I10" s="169" t="s">
        <v>319</v>
      </c>
      <c r="J10" s="43">
        <v>15</v>
      </c>
      <c r="K10" s="170"/>
    </row>
    <row r="11" spans="1:11">
      <c r="A11" s="159"/>
      <c r="B11" s="5" t="s">
        <v>36</v>
      </c>
      <c r="C11" s="161">
        <v>50</v>
      </c>
      <c r="D11" s="161"/>
      <c r="E11" s="161">
        <v>0</v>
      </c>
      <c r="F11" s="161"/>
      <c r="G11" s="161">
        <v>0</v>
      </c>
      <c r="H11" s="161"/>
      <c r="I11" s="161"/>
      <c r="J11" s="161">
        <f>SUM(J6:J10)</f>
        <v>50</v>
      </c>
      <c r="K11" s="162"/>
    </row>
    <row r="12" spans="1:11">
      <c r="A12" s="56"/>
      <c r="B12" s="3"/>
    </row>
    <row r="13" spans="1:11" ht="15" customHeight="1">
      <c r="A13"/>
      <c r="D13"/>
      <c r="E13"/>
      <c r="F13"/>
      <c r="G13"/>
      <c r="H13"/>
      <c r="I13"/>
      <c r="J13"/>
      <c r="K13"/>
    </row>
    <row r="14" spans="1:11" ht="15.75">
      <c r="A14"/>
      <c r="B14" s="482" t="s">
        <v>324</v>
      </c>
      <c r="C14" s="482"/>
      <c r="D14"/>
      <c r="E14"/>
      <c r="F14"/>
      <c r="G14" s="135" t="s">
        <v>325</v>
      </c>
      <c r="H14" s="14"/>
      <c r="I14"/>
      <c r="J14" s="14"/>
      <c r="K14"/>
    </row>
  </sheetData>
  <mergeCells count="13">
    <mergeCell ref="I4:I5"/>
    <mergeCell ref="J4:K4"/>
    <mergeCell ref="B14:C14"/>
    <mergeCell ref="A1:K1"/>
    <mergeCell ref="A2:K2"/>
    <mergeCell ref="A3:K3"/>
    <mergeCell ref="A4:A5"/>
    <mergeCell ref="B4:B5"/>
    <mergeCell ref="C4:C5"/>
    <mergeCell ref="D4:D5"/>
    <mergeCell ref="E4:F4"/>
    <mergeCell ref="G4:G5"/>
    <mergeCell ref="H4:H5"/>
  </mergeCells>
  <pageMargins left="0.25" right="0.25" top="0.75" bottom="0.75" header="0.3" footer="0.3"/>
  <pageSetup paperSize="9" scale="78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2" tint="-0.499984740745262"/>
    <pageSetUpPr fitToPage="1"/>
  </sheetPr>
  <dimension ref="A1:K9"/>
  <sheetViews>
    <sheetView workbookViewId="0">
      <selection activeCell="H14" sqref="H14"/>
    </sheetView>
  </sheetViews>
  <sheetFormatPr defaultRowHeight="15"/>
  <cols>
    <col min="1" max="1" width="4.42578125" style="59" customWidth="1"/>
    <col min="2" max="2" width="36.7109375" style="104" customWidth="1"/>
    <col min="3" max="3" width="10.85546875" style="58" customWidth="1"/>
    <col min="4" max="4" width="10.42578125" style="59" customWidth="1"/>
    <col min="5" max="5" width="8.5703125" style="11" customWidth="1"/>
    <col min="6" max="6" width="27.28515625" style="2" customWidth="1"/>
    <col min="7" max="7" width="15.28515625" style="2" customWidth="1"/>
    <col min="8" max="8" width="28.7109375" style="2" customWidth="1"/>
    <col min="9" max="9" width="15.42578125" style="2" customWidth="1"/>
    <col min="10" max="10" width="9.140625" style="11"/>
    <col min="11" max="11" width="18.5703125" style="2" customWidth="1"/>
  </cols>
  <sheetData>
    <row r="1" spans="1:11">
      <c r="A1" s="385" t="s">
        <v>311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</row>
    <row r="2" spans="1:11" ht="39.75" customHeight="1">
      <c r="A2" s="394" t="s">
        <v>312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</row>
    <row r="3" spans="1:11" ht="29.25" customHeight="1">
      <c r="A3" s="386" t="s">
        <v>2</v>
      </c>
      <c r="B3" s="387" t="s">
        <v>155</v>
      </c>
      <c r="C3" s="389" t="s">
        <v>156</v>
      </c>
      <c r="D3" s="390" t="s">
        <v>193</v>
      </c>
      <c r="E3" s="391" t="s">
        <v>158</v>
      </c>
      <c r="F3" s="391"/>
      <c r="G3" s="392" t="s">
        <v>159</v>
      </c>
      <c r="H3" s="484" t="s">
        <v>194</v>
      </c>
      <c r="I3" s="391" t="s">
        <v>195</v>
      </c>
      <c r="J3" s="391" t="s">
        <v>196</v>
      </c>
      <c r="K3" s="391"/>
    </row>
    <row r="4" spans="1:11" ht="50.25" customHeight="1">
      <c r="A4" s="386"/>
      <c r="B4" s="396"/>
      <c r="C4" s="389"/>
      <c r="D4" s="390"/>
      <c r="E4" s="43" t="s">
        <v>197</v>
      </c>
      <c r="F4" s="163" t="s">
        <v>198</v>
      </c>
      <c r="G4" s="393"/>
      <c r="H4" s="485"/>
      <c r="I4" s="391"/>
      <c r="J4" s="43" t="s">
        <v>197</v>
      </c>
      <c r="K4" s="103" t="s">
        <v>199</v>
      </c>
    </row>
    <row r="5" spans="1:11" ht="93" customHeight="1">
      <c r="A5" s="107">
        <v>1</v>
      </c>
      <c r="B5" s="46" t="s">
        <v>313</v>
      </c>
      <c r="C5" s="164">
        <v>144.32</v>
      </c>
      <c r="D5" s="164"/>
      <c r="E5" s="6">
        <v>0</v>
      </c>
      <c r="F5" s="105"/>
      <c r="G5" s="106">
        <v>0</v>
      </c>
      <c r="H5" s="105"/>
      <c r="I5" s="103"/>
      <c r="J5" s="164">
        <v>144.32</v>
      </c>
      <c r="K5" s="108"/>
    </row>
    <row r="6" spans="1:11" ht="15.75">
      <c r="A6" s="159"/>
      <c r="B6" s="160" t="s">
        <v>54</v>
      </c>
      <c r="C6" s="164">
        <v>144.32</v>
      </c>
      <c r="D6" s="164"/>
      <c r="E6" s="161">
        <f>SUM(E5:E5)</f>
        <v>0</v>
      </c>
      <c r="F6" s="161"/>
      <c r="G6" s="161">
        <v>0</v>
      </c>
      <c r="H6" s="161"/>
      <c r="I6" s="161"/>
      <c r="J6" s="164">
        <v>144.32</v>
      </c>
      <c r="K6" s="162"/>
    </row>
    <row r="8" spans="1:11" s="39" customFormat="1" ht="16.5" customHeight="1">
      <c r="A8" s="60"/>
      <c r="B8" s="60" t="s">
        <v>315</v>
      </c>
      <c r="C8" s="60"/>
      <c r="D8" s="60"/>
      <c r="E8" s="60"/>
      <c r="F8" s="165" t="s">
        <v>314</v>
      </c>
      <c r="G8" s="60"/>
      <c r="H8" s="60"/>
      <c r="I8" s="60"/>
      <c r="J8" s="383"/>
      <c r="K8" s="383"/>
    </row>
    <row r="9" spans="1:11">
      <c r="A9" s="62"/>
      <c r="B9" s="384"/>
      <c r="C9" s="384"/>
      <c r="D9" s="384"/>
    </row>
  </sheetData>
  <mergeCells count="13">
    <mergeCell ref="J3:K3"/>
    <mergeCell ref="J8:K8"/>
    <mergeCell ref="B9:D9"/>
    <mergeCell ref="A1:K1"/>
    <mergeCell ref="A2:K2"/>
    <mergeCell ref="A3:A4"/>
    <mergeCell ref="B3:B4"/>
    <mergeCell ref="C3:C4"/>
    <mergeCell ref="D3:D4"/>
    <mergeCell ref="E3:F3"/>
    <mergeCell ref="G3:G4"/>
    <mergeCell ref="H3:H4"/>
    <mergeCell ref="I3:I4"/>
  </mergeCells>
  <pageMargins left="0.25" right="0.25" top="0.75" bottom="0.75" header="0.3" footer="0.3"/>
  <pageSetup paperSize="9" scale="76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7" tint="-0.499984740745262"/>
  </sheetPr>
  <dimension ref="A1:K26"/>
  <sheetViews>
    <sheetView topLeftCell="A12" workbookViewId="0">
      <selection activeCell="D25" sqref="D25"/>
    </sheetView>
  </sheetViews>
  <sheetFormatPr defaultColWidth="15.28515625" defaultRowHeight="47.25" customHeight="1"/>
  <cols>
    <col min="1" max="1" width="7" style="35" customWidth="1"/>
    <col min="2" max="2" width="68.42578125" style="35" customWidth="1"/>
    <col min="3" max="3" width="21.28515625" style="294" customWidth="1"/>
    <col min="4" max="4" width="21.140625" style="294" customWidth="1"/>
    <col min="5" max="5" width="21.5703125" style="288" customWidth="1"/>
    <col min="6" max="6" width="32.5703125" style="35" customWidth="1"/>
    <col min="7" max="7" width="19" style="35" customWidth="1"/>
    <col min="8" max="8" width="18.42578125" style="35" customWidth="1"/>
    <col min="9" max="9" width="17.5703125" style="35" customWidth="1"/>
    <col min="10" max="10" width="36" style="35" customWidth="1"/>
    <col min="11" max="11" width="9.140625" style="35" customWidth="1"/>
    <col min="12" max="12" width="7.7109375" style="35" customWidth="1"/>
    <col min="13" max="13" width="8.140625" style="35" customWidth="1"/>
    <col min="14" max="14" width="9.85546875" style="35" customWidth="1"/>
    <col min="15" max="16384" width="15.28515625" style="35"/>
  </cols>
  <sheetData>
    <row r="1" spans="1:11" ht="30.75" customHeight="1">
      <c r="A1" s="486" t="s">
        <v>607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</row>
    <row r="2" spans="1:11" ht="36.75" customHeight="1">
      <c r="A2" s="486" t="s">
        <v>608</v>
      </c>
      <c r="B2" s="486"/>
      <c r="C2" s="486"/>
      <c r="D2" s="486"/>
      <c r="E2" s="486"/>
      <c r="F2" s="486"/>
      <c r="G2" s="486"/>
      <c r="H2" s="486"/>
      <c r="I2" s="486"/>
      <c r="J2" s="486"/>
      <c r="K2" s="486"/>
    </row>
    <row r="3" spans="1:11" ht="47.25" customHeight="1">
      <c r="A3" s="487" t="s">
        <v>2</v>
      </c>
      <c r="B3" s="488" t="s">
        <v>330</v>
      </c>
      <c r="C3" s="487" t="s">
        <v>156</v>
      </c>
      <c r="D3" s="488" t="s">
        <v>256</v>
      </c>
      <c r="E3" s="487" t="s">
        <v>158</v>
      </c>
      <c r="F3" s="487"/>
      <c r="G3" s="487" t="s">
        <v>331</v>
      </c>
      <c r="H3" s="487" t="s">
        <v>196</v>
      </c>
      <c r="I3" s="487"/>
    </row>
    <row r="4" spans="1:11" ht="47.25" customHeight="1">
      <c r="A4" s="487"/>
      <c r="B4" s="489"/>
      <c r="C4" s="487"/>
      <c r="D4" s="489"/>
      <c r="E4" s="274" t="s">
        <v>332</v>
      </c>
      <c r="F4" s="274" t="s">
        <v>164</v>
      </c>
      <c r="G4" s="487"/>
      <c r="H4" s="274" t="s">
        <v>332</v>
      </c>
      <c r="I4" s="274" t="s">
        <v>333</v>
      </c>
    </row>
    <row r="5" spans="1:11" ht="40.5" customHeight="1">
      <c r="A5" s="310">
        <v>1</v>
      </c>
      <c r="B5" s="226" t="s">
        <v>106</v>
      </c>
      <c r="C5" s="275">
        <v>0</v>
      </c>
      <c r="D5" s="276">
        <v>0</v>
      </c>
      <c r="E5" s="277">
        <v>0</v>
      </c>
      <c r="F5" s="203"/>
      <c r="G5" s="273"/>
      <c r="H5" s="278">
        <f>D5-E5</f>
        <v>0</v>
      </c>
      <c r="I5" s="273"/>
    </row>
    <row r="6" spans="1:11" ht="39.75" customHeight="1">
      <c r="A6" s="310">
        <v>2</v>
      </c>
      <c r="B6" s="226" t="s">
        <v>107</v>
      </c>
      <c r="C6" s="279">
        <v>0</v>
      </c>
      <c r="D6" s="276">
        <v>0</v>
      </c>
      <c r="E6" s="277">
        <v>0</v>
      </c>
      <c r="F6" s="271"/>
      <c r="G6" s="280" t="s">
        <v>609</v>
      </c>
      <c r="H6" s="278">
        <f t="shared" ref="H6:H24" si="0">D6-E6</f>
        <v>0</v>
      </c>
      <c r="I6" s="273"/>
    </row>
    <row r="7" spans="1:11" ht="40.5" customHeight="1">
      <c r="A7" s="310">
        <v>3</v>
      </c>
      <c r="B7" s="226" t="s">
        <v>108</v>
      </c>
      <c r="C7" s="279">
        <v>0</v>
      </c>
      <c r="D7" s="276">
        <v>0</v>
      </c>
      <c r="E7" s="277">
        <v>0</v>
      </c>
      <c r="F7" s="281"/>
      <c r="G7" s="282" t="s">
        <v>609</v>
      </c>
      <c r="H7" s="277">
        <f t="shared" si="0"/>
        <v>0</v>
      </c>
      <c r="I7" s="273"/>
    </row>
    <row r="8" spans="1:11" ht="39.75" customHeight="1">
      <c r="A8" s="310">
        <v>4</v>
      </c>
      <c r="B8" s="226" t="s">
        <v>109</v>
      </c>
      <c r="C8" s="279">
        <v>0</v>
      </c>
      <c r="D8" s="276">
        <v>0</v>
      </c>
      <c r="E8" s="277">
        <v>0</v>
      </c>
      <c r="F8" s="281"/>
      <c r="G8" s="280" t="s">
        <v>609</v>
      </c>
      <c r="H8" s="277">
        <f t="shared" si="0"/>
        <v>0</v>
      </c>
      <c r="I8" s="273"/>
    </row>
    <row r="9" spans="1:11" ht="36" customHeight="1">
      <c r="A9" s="310">
        <v>5</v>
      </c>
      <c r="B9" s="226" t="s">
        <v>110</v>
      </c>
      <c r="C9" s="279">
        <v>0</v>
      </c>
      <c r="D9" s="276">
        <v>0</v>
      </c>
      <c r="E9" s="277">
        <v>0</v>
      </c>
      <c r="F9" s="281"/>
      <c r="G9" s="280" t="s">
        <v>609</v>
      </c>
      <c r="H9" s="277">
        <f t="shared" si="0"/>
        <v>0</v>
      </c>
      <c r="I9" s="273"/>
    </row>
    <row r="10" spans="1:11" ht="39.75" customHeight="1">
      <c r="A10" s="310">
        <v>6</v>
      </c>
      <c r="B10" s="226" t="s">
        <v>111</v>
      </c>
      <c r="C10" s="279">
        <v>0</v>
      </c>
      <c r="D10" s="276">
        <v>0</v>
      </c>
      <c r="E10" s="277">
        <v>0</v>
      </c>
      <c r="F10" s="281"/>
      <c r="G10" s="280" t="s">
        <v>609</v>
      </c>
      <c r="H10" s="277">
        <f t="shared" si="0"/>
        <v>0</v>
      </c>
      <c r="I10" s="273"/>
    </row>
    <row r="11" spans="1:11" ht="27.75" customHeight="1">
      <c r="A11" s="310">
        <v>7</v>
      </c>
      <c r="B11" s="226" t="s">
        <v>113</v>
      </c>
      <c r="C11" s="275">
        <v>0</v>
      </c>
      <c r="D11" s="276">
        <v>0</v>
      </c>
      <c r="E11" s="21">
        <v>0</v>
      </c>
      <c r="F11" s="283"/>
      <c r="G11" s="272" t="s">
        <v>609</v>
      </c>
      <c r="H11" s="277">
        <f t="shared" si="0"/>
        <v>0</v>
      </c>
      <c r="I11" s="284"/>
    </row>
    <row r="12" spans="1:11" ht="27.75" customHeight="1">
      <c r="A12" s="310">
        <v>8</v>
      </c>
      <c r="B12" s="226" t="s">
        <v>114</v>
      </c>
      <c r="C12" s="279">
        <v>0</v>
      </c>
      <c r="D12" s="21">
        <v>0</v>
      </c>
      <c r="E12" s="21">
        <v>0</v>
      </c>
      <c r="F12" s="21"/>
      <c r="G12" s="284"/>
      <c r="H12" s="277">
        <f t="shared" si="0"/>
        <v>0</v>
      </c>
      <c r="I12" s="284"/>
    </row>
    <row r="13" spans="1:11" ht="24.75" customHeight="1">
      <c r="A13" s="310">
        <v>9</v>
      </c>
      <c r="B13" s="226" t="s">
        <v>115</v>
      </c>
      <c r="C13" s="275">
        <v>11950</v>
      </c>
      <c r="D13" s="21">
        <v>11950</v>
      </c>
      <c r="E13" s="21">
        <v>1310.7</v>
      </c>
      <c r="F13" s="283"/>
      <c r="G13" s="284"/>
      <c r="H13" s="278">
        <f t="shared" si="0"/>
        <v>10639.3</v>
      </c>
      <c r="I13" s="284"/>
    </row>
    <row r="14" spans="1:11" ht="25.5" customHeight="1">
      <c r="A14" s="310">
        <v>10</v>
      </c>
      <c r="B14" s="226" t="s">
        <v>116</v>
      </c>
      <c r="C14" s="279">
        <v>0</v>
      </c>
      <c r="D14" s="276">
        <v>0</v>
      </c>
      <c r="E14" s="276">
        <v>0</v>
      </c>
      <c r="F14" s="283"/>
      <c r="G14" s="284"/>
      <c r="H14" s="278">
        <f t="shared" si="0"/>
        <v>0</v>
      </c>
      <c r="I14" s="284"/>
    </row>
    <row r="15" spans="1:11" ht="26.25" customHeight="1">
      <c r="A15" s="310">
        <v>11</v>
      </c>
      <c r="B15" s="226" t="s">
        <v>117</v>
      </c>
      <c r="C15" s="279">
        <v>0</v>
      </c>
      <c r="D15" s="276">
        <v>0</v>
      </c>
      <c r="E15" s="276">
        <v>0</v>
      </c>
      <c r="F15" s="283"/>
      <c r="G15" s="284"/>
      <c r="H15" s="278">
        <f t="shared" si="0"/>
        <v>0</v>
      </c>
      <c r="I15" s="284"/>
    </row>
    <row r="16" spans="1:11" ht="27" customHeight="1">
      <c r="A16" s="310">
        <v>12</v>
      </c>
      <c r="B16" s="226" t="s">
        <v>118</v>
      </c>
      <c r="C16" s="279">
        <v>0</v>
      </c>
      <c r="D16" s="276">
        <v>0</v>
      </c>
      <c r="E16" s="276">
        <v>0</v>
      </c>
      <c r="F16" s="283"/>
      <c r="G16" s="284"/>
      <c r="H16" s="278">
        <f t="shared" si="0"/>
        <v>0</v>
      </c>
      <c r="I16" s="284"/>
    </row>
    <row r="17" spans="1:9" s="288" customFormat="1" ht="26.25" customHeight="1">
      <c r="A17" s="310">
        <v>13</v>
      </c>
      <c r="B17" s="285" t="s">
        <v>610</v>
      </c>
      <c r="C17" s="275">
        <v>4125</v>
      </c>
      <c r="D17" s="21">
        <v>4125</v>
      </c>
      <c r="E17" s="21">
        <v>0</v>
      </c>
      <c r="F17" s="286"/>
      <c r="G17" s="287"/>
      <c r="H17" s="277">
        <f t="shared" si="0"/>
        <v>4125</v>
      </c>
      <c r="I17" s="287"/>
    </row>
    <row r="18" spans="1:9" ht="24" customHeight="1">
      <c r="A18" s="310">
        <v>14</v>
      </c>
      <c r="B18" s="226" t="s">
        <v>120</v>
      </c>
      <c r="C18" s="275">
        <v>4000</v>
      </c>
      <c r="D18" s="21">
        <v>4000</v>
      </c>
      <c r="E18" s="21">
        <v>0</v>
      </c>
      <c r="F18" s="283"/>
      <c r="G18" s="284"/>
      <c r="H18" s="278">
        <f t="shared" si="0"/>
        <v>4000</v>
      </c>
      <c r="I18" s="284"/>
    </row>
    <row r="19" spans="1:9" ht="27" customHeight="1">
      <c r="A19" s="310">
        <v>15</v>
      </c>
      <c r="B19" s="226" t="s">
        <v>611</v>
      </c>
      <c r="C19" s="275">
        <v>4500</v>
      </c>
      <c r="D19" s="21">
        <v>4500</v>
      </c>
      <c r="E19" s="21">
        <v>0</v>
      </c>
      <c r="F19" s="283"/>
      <c r="G19" s="284"/>
      <c r="H19" s="278">
        <f t="shared" si="0"/>
        <v>4500</v>
      </c>
      <c r="I19" s="284"/>
    </row>
    <row r="20" spans="1:9" ht="41.25" customHeight="1">
      <c r="A20" s="310">
        <v>16</v>
      </c>
      <c r="B20" s="226" t="s">
        <v>121</v>
      </c>
      <c r="C20" s="275">
        <v>3500</v>
      </c>
      <c r="D20" s="21">
        <v>3500</v>
      </c>
      <c r="E20" s="21">
        <v>0</v>
      </c>
      <c r="F20" s="286"/>
      <c r="G20" s="287"/>
      <c r="H20" s="277">
        <f t="shared" si="0"/>
        <v>3500</v>
      </c>
      <c r="I20" s="284"/>
    </row>
    <row r="21" spans="1:9" ht="27" customHeight="1">
      <c r="A21" s="310">
        <v>17</v>
      </c>
      <c r="B21" s="226" t="s">
        <v>612</v>
      </c>
      <c r="C21" s="279">
        <v>0</v>
      </c>
      <c r="D21" s="279">
        <v>0</v>
      </c>
      <c r="E21" s="275">
        <v>0</v>
      </c>
      <c r="F21" s="283"/>
      <c r="G21" s="284"/>
      <c r="H21" s="278">
        <f t="shared" si="0"/>
        <v>0</v>
      </c>
      <c r="I21" s="284"/>
    </row>
    <row r="22" spans="1:9" ht="30" customHeight="1">
      <c r="A22" s="310">
        <v>18</v>
      </c>
      <c r="B22" s="226" t="s">
        <v>122</v>
      </c>
      <c r="C22" s="279">
        <v>0</v>
      </c>
      <c r="D22" s="279">
        <v>0</v>
      </c>
      <c r="E22" s="275">
        <v>0</v>
      </c>
      <c r="F22" s="283"/>
      <c r="G22" s="284"/>
      <c r="H22" s="278">
        <f t="shared" si="0"/>
        <v>0</v>
      </c>
      <c r="I22" s="284"/>
    </row>
    <row r="23" spans="1:9" ht="27" customHeight="1">
      <c r="A23" s="310">
        <v>19</v>
      </c>
      <c r="B23" s="226" t="s">
        <v>123</v>
      </c>
      <c r="C23" s="279">
        <v>0</v>
      </c>
      <c r="D23" s="279">
        <v>0</v>
      </c>
      <c r="E23" s="275">
        <v>0</v>
      </c>
      <c r="F23" s="283"/>
      <c r="G23" s="284"/>
      <c r="H23" s="278">
        <f t="shared" si="0"/>
        <v>0</v>
      </c>
      <c r="I23" s="284"/>
    </row>
    <row r="24" spans="1:9" ht="32.25" customHeight="1">
      <c r="A24" s="310">
        <v>20</v>
      </c>
      <c r="B24" s="173" t="s">
        <v>112</v>
      </c>
      <c r="C24" s="275">
        <v>44583</v>
      </c>
      <c r="D24" s="275">
        <v>44583</v>
      </c>
      <c r="E24" s="275">
        <v>25400</v>
      </c>
      <c r="F24" s="283"/>
      <c r="G24" s="284"/>
      <c r="H24" s="278">
        <f t="shared" si="0"/>
        <v>19183</v>
      </c>
      <c r="I24" s="284"/>
    </row>
    <row r="25" spans="1:9" ht="34.5" customHeight="1">
      <c r="A25" s="311"/>
      <c r="B25" s="289" t="s">
        <v>36</v>
      </c>
      <c r="C25" s="290">
        <f>SUM(C5:C24)</f>
        <v>72658</v>
      </c>
      <c r="D25" s="291">
        <f>SUM(D5:D24)</f>
        <v>72658</v>
      </c>
      <c r="E25" s="291">
        <f>SUM(E5:E24)</f>
        <v>26710.7</v>
      </c>
      <c r="F25" s="291"/>
      <c r="G25" s="292"/>
      <c r="H25" s="293">
        <f>D25-E25</f>
        <v>45947.3</v>
      </c>
      <c r="I25" s="292"/>
    </row>
    <row r="26" spans="1:9" ht="47.25" customHeight="1">
      <c r="B26" s="14" t="s">
        <v>344</v>
      </c>
      <c r="G26" s="14" t="s">
        <v>345</v>
      </c>
      <c r="H26" s="318"/>
    </row>
  </sheetData>
  <mergeCells count="9">
    <mergeCell ref="A1:K1"/>
    <mergeCell ref="A2:K2"/>
    <mergeCell ref="A3:A4"/>
    <mergeCell ref="B3:B4"/>
    <mergeCell ref="C3:C4"/>
    <mergeCell ref="D3:D4"/>
    <mergeCell ref="E3:F3"/>
    <mergeCell ref="G3:G4"/>
    <mergeCell ref="H3:I3"/>
  </mergeCells>
  <pageMargins left="0.70866141732283472" right="0.70866141732283472" top="0.74803149606299213" bottom="0.74803149606299213" header="0.31496062992125984" footer="0.31496062992125984"/>
  <pageSetup paperSize="9" scale="55" fitToWidth="0" orientation="landscape" horizontalDpi="180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B0F0"/>
  </sheetPr>
  <dimension ref="A2:K13"/>
  <sheetViews>
    <sheetView zoomScaleNormal="100" workbookViewId="0">
      <selection activeCell="A2" sqref="A2:K2"/>
    </sheetView>
  </sheetViews>
  <sheetFormatPr defaultRowHeight="15"/>
  <cols>
    <col min="1" max="1" width="7" style="191" customWidth="1"/>
    <col min="2" max="2" width="56.85546875" customWidth="1"/>
    <col min="3" max="3" width="18.140625" customWidth="1"/>
    <col min="4" max="4" width="16.28515625" customWidth="1"/>
    <col min="5" max="5" width="15.42578125" customWidth="1"/>
    <col min="6" max="6" width="15.7109375" customWidth="1"/>
    <col min="7" max="7" width="19.5703125" customWidth="1"/>
    <col min="8" max="8" width="13.28515625" customWidth="1"/>
    <col min="9" max="9" width="14.140625" customWidth="1"/>
  </cols>
  <sheetData>
    <row r="2" spans="1:11" ht="15" customHeight="1">
      <c r="A2" s="490" t="s">
        <v>632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</row>
    <row r="3" spans="1:11" ht="15" customHeight="1">
      <c r="A3" s="491" t="s">
        <v>613</v>
      </c>
      <c r="B3" s="491"/>
      <c r="C3" s="491"/>
      <c r="D3" s="491"/>
      <c r="E3" s="491"/>
      <c r="F3" s="491"/>
      <c r="G3" s="491"/>
      <c r="H3" s="491"/>
      <c r="I3" s="491"/>
      <c r="J3" s="491"/>
      <c r="K3" s="491"/>
    </row>
    <row r="4" spans="1:11" ht="19.5" customHeight="1">
      <c r="A4" s="491"/>
      <c r="B4" s="491"/>
      <c r="C4" s="491"/>
      <c r="D4" s="491"/>
      <c r="E4" s="491"/>
      <c r="F4" s="491"/>
      <c r="G4" s="491"/>
      <c r="H4" s="491"/>
      <c r="I4" s="491"/>
      <c r="J4" s="491"/>
      <c r="K4" s="491"/>
    </row>
    <row r="5" spans="1:11" ht="39" customHeight="1">
      <c r="A5" s="419" t="s">
        <v>2</v>
      </c>
      <c r="B5" s="419" t="s">
        <v>330</v>
      </c>
      <c r="C5" s="434" t="s">
        <v>156</v>
      </c>
      <c r="D5" s="434" t="s">
        <v>256</v>
      </c>
      <c r="E5" s="419" t="s">
        <v>158</v>
      </c>
      <c r="F5" s="419"/>
      <c r="G5" s="419" t="s">
        <v>614</v>
      </c>
      <c r="H5" s="419" t="s">
        <v>196</v>
      </c>
      <c r="I5" s="419"/>
    </row>
    <row r="6" spans="1:11" ht="45">
      <c r="A6" s="419"/>
      <c r="B6" s="419"/>
      <c r="C6" s="434"/>
      <c r="D6" s="434"/>
      <c r="E6" s="269" t="s">
        <v>332</v>
      </c>
      <c r="F6" s="270" t="s">
        <v>164</v>
      </c>
      <c r="G6" s="419"/>
      <c r="H6" s="270" t="s">
        <v>332</v>
      </c>
      <c r="I6" s="270" t="s">
        <v>333</v>
      </c>
    </row>
    <row r="7" spans="1:11" ht="50.25" customHeight="1">
      <c r="A7" s="270"/>
      <c r="B7" s="187" t="s">
        <v>615</v>
      </c>
      <c r="C7" s="269"/>
      <c r="D7" s="269"/>
      <c r="E7" s="269"/>
      <c r="F7" s="270"/>
      <c r="G7" s="270"/>
      <c r="H7" s="270"/>
      <c r="I7" s="270"/>
    </row>
    <row r="8" spans="1:11" ht="48.75" customHeight="1">
      <c r="A8" s="270">
        <v>1</v>
      </c>
      <c r="B8" s="269" t="s">
        <v>616</v>
      </c>
      <c r="C8" s="295">
        <v>3344.94</v>
      </c>
      <c r="D8" s="295">
        <v>3344.94</v>
      </c>
      <c r="E8" s="269">
        <v>10.959</v>
      </c>
      <c r="F8" s="270"/>
      <c r="G8" s="296" t="s">
        <v>617</v>
      </c>
      <c r="H8" s="295">
        <f>D8-E8</f>
        <v>3333.9810000000002</v>
      </c>
      <c r="I8" s="295"/>
    </row>
    <row r="9" spans="1:11" ht="47.25" customHeight="1">
      <c r="A9" s="270">
        <v>2</v>
      </c>
      <c r="B9" s="269" t="s">
        <v>618</v>
      </c>
      <c r="C9" s="269">
        <v>6389.4539999999997</v>
      </c>
      <c r="D9" s="269">
        <v>6389.4539999999997</v>
      </c>
      <c r="E9" s="269">
        <v>14.803000000000001</v>
      </c>
      <c r="F9" s="270"/>
      <c r="G9" s="296" t="s">
        <v>617</v>
      </c>
      <c r="H9" s="295">
        <f t="shared" ref="H9:H10" si="0">D9-E9</f>
        <v>6374.6509999999998</v>
      </c>
      <c r="I9" s="269"/>
    </row>
    <row r="10" spans="1:11" ht="53.25" customHeight="1">
      <c r="A10" s="270">
        <v>3</v>
      </c>
      <c r="B10" s="269" t="s">
        <v>619</v>
      </c>
      <c r="C10" s="269">
        <v>1405.403</v>
      </c>
      <c r="D10" s="269">
        <v>1405.403</v>
      </c>
      <c r="E10" s="269">
        <v>6.2080000000000002</v>
      </c>
      <c r="F10" s="270"/>
      <c r="G10" s="296" t="s">
        <v>617</v>
      </c>
      <c r="H10" s="295">
        <f t="shared" si="0"/>
        <v>1399.1949999999999</v>
      </c>
      <c r="I10" s="269"/>
    </row>
    <row r="11" spans="1:11" ht="25.5" customHeight="1">
      <c r="A11" s="270"/>
      <c r="B11" s="274" t="s">
        <v>264</v>
      </c>
      <c r="C11" s="22">
        <f>SUM(C8:C10)</f>
        <v>11139.797</v>
      </c>
      <c r="D11" s="22">
        <f>SUM(D8:D10)</f>
        <v>11139.797</v>
      </c>
      <c r="E11" s="22">
        <f>SUM(E8:E10)</f>
        <v>31.97</v>
      </c>
      <c r="F11" s="270"/>
      <c r="G11" s="270"/>
      <c r="H11" s="22">
        <f>SUM(H8:H10)</f>
        <v>11107.826999999999</v>
      </c>
      <c r="I11" s="22"/>
    </row>
    <row r="13" spans="1:11" ht="18.75">
      <c r="B13" s="192" t="s">
        <v>344</v>
      </c>
      <c r="G13" s="192" t="s">
        <v>345</v>
      </c>
    </row>
  </sheetData>
  <mergeCells count="9">
    <mergeCell ref="A2:K2"/>
    <mergeCell ref="A3:K4"/>
    <mergeCell ref="A5:A6"/>
    <mergeCell ref="B5:B6"/>
    <mergeCell ref="C5:C6"/>
    <mergeCell ref="D5:D6"/>
    <mergeCell ref="E5:F5"/>
    <mergeCell ref="G5:G6"/>
    <mergeCell ref="H5:I5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B050"/>
  </sheetPr>
  <dimension ref="A2:K19"/>
  <sheetViews>
    <sheetView workbookViewId="0">
      <selection activeCell="B7" sqref="B7"/>
    </sheetView>
  </sheetViews>
  <sheetFormatPr defaultRowHeight="15"/>
  <cols>
    <col min="1" max="1" width="3.28515625" customWidth="1"/>
    <col min="2" max="2" width="48.7109375" customWidth="1"/>
    <col min="3" max="3" width="18.42578125" customWidth="1"/>
    <col min="4" max="4" width="16.5703125" customWidth="1"/>
    <col min="5" max="5" width="16.140625" customWidth="1"/>
    <col min="6" max="6" width="22" customWidth="1"/>
    <col min="7" max="7" width="15.7109375" customWidth="1"/>
    <col min="8" max="8" width="16" customWidth="1"/>
    <col min="9" max="9" width="17.85546875" customWidth="1"/>
  </cols>
  <sheetData>
    <row r="2" spans="1:11">
      <c r="A2" s="492" t="s">
        <v>634</v>
      </c>
      <c r="B2" s="492"/>
      <c r="C2" s="492"/>
      <c r="D2" s="492"/>
      <c r="E2" s="492"/>
      <c r="F2" s="492"/>
      <c r="G2" s="492"/>
      <c r="H2" s="492"/>
      <c r="I2" s="492"/>
      <c r="J2" s="492"/>
      <c r="K2" s="492"/>
    </row>
    <row r="3" spans="1:11" ht="15" customHeight="1">
      <c r="A3" s="492" t="s">
        <v>633</v>
      </c>
      <c r="B3" s="492"/>
      <c r="C3" s="492"/>
      <c r="D3" s="492"/>
      <c r="E3" s="492"/>
      <c r="F3" s="492"/>
      <c r="G3" s="492"/>
      <c r="H3" s="492"/>
      <c r="I3" s="492"/>
      <c r="J3" s="492"/>
      <c r="K3" s="492"/>
    </row>
    <row r="4" spans="1:11">
      <c r="A4" s="186"/>
      <c r="B4" s="186"/>
      <c r="C4" s="186"/>
      <c r="D4" s="186"/>
      <c r="E4" s="186"/>
      <c r="F4" s="186"/>
      <c r="G4" s="186"/>
      <c r="H4" s="186"/>
      <c r="I4" s="186"/>
      <c r="J4" s="186"/>
      <c r="K4" s="186"/>
    </row>
    <row r="5" spans="1:11" ht="46.5" customHeight="1">
      <c r="A5" s="493" t="s">
        <v>2</v>
      </c>
      <c r="B5" s="435" t="s">
        <v>330</v>
      </c>
      <c r="C5" s="434" t="s">
        <v>156</v>
      </c>
      <c r="D5" s="434" t="s">
        <v>256</v>
      </c>
      <c r="E5" s="467" t="s">
        <v>158</v>
      </c>
      <c r="F5" s="468"/>
      <c r="G5" s="434" t="s">
        <v>331</v>
      </c>
      <c r="H5" s="467" t="s">
        <v>196</v>
      </c>
      <c r="I5" s="468"/>
    </row>
    <row r="6" spans="1:11" ht="45">
      <c r="A6" s="493"/>
      <c r="B6" s="444"/>
      <c r="C6" s="434"/>
      <c r="D6" s="434"/>
      <c r="E6" s="174" t="s">
        <v>332</v>
      </c>
      <c r="F6" s="185" t="s">
        <v>164</v>
      </c>
      <c r="G6" s="434"/>
      <c r="H6" s="174" t="s">
        <v>332</v>
      </c>
      <c r="I6" s="185" t="s">
        <v>333</v>
      </c>
    </row>
    <row r="7" spans="1:11" ht="60.75" customHeight="1">
      <c r="A7" s="5"/>
      <c r="B7" s="187" t="s">
        <v>334</v>
      </c>
      <c r="C7" s="174"/>
      <c r="D7" s="174"/>
      <c r="E7" s="174"/>
      <c r="F7" s="174"/>
      <c r="G7" s="174"/>
      <c r="H7" s="174"/>
      <c r="I7" s="185"/>
    </row>
    <row r="8" spans="1:11" ht="51" customHeight="1">
      <c r="A8" s="174">
        <v>1</v>
      </c>
      <c r="B8" s="174" t="s">
        <v>335</v>
      </c>
      <c r="C8" s="316">
        <v>8138.3339999999998</v>
      </c>
      <c r="D8" s="316">
        <v>8138.3339999999998</v>
      </c>
      <c r="E8" s="189">
        <v>0</v>
      </c>
      <c r="F8" s="174" t="s">
        <v>346</v>
      </c>
      <c r="G8" s="174" t="s">
        <v>347</v>
      </c>
      <c r="H8" s="316">
        <f>D8-E8</f>
        <v>8138.3339999999998</v>
      </c>
      <c r="I8" s="185"/>
    </row>
    <row r="9" spans="1:11" ht="45" customHeight="1">
      <c r="A9" s="174">
        <v>2</v>
      </c>
      <c r="B9" s="174" t="s">
        <v>336</v>
      </c>
      <c r="C9" s="316">
        <v>1977.7570000000001</v>
      </c>
      <c r="D9" s="316">
        <v>1977.7570000000001</v>
      </c>
      <c r="E9" s="189">
        <v>0</v>
      </c>
      <c r="F9" s="174" t="s">
        <v>346</v>
      </c>
      <c r="G9" s="174" t="s">
        <v>347</v>
      </c>
      <c r="H9" s="316">
        <f t="shared" ref="H9:H16" si="0">D9-E9</f>
        <v>1977.7570000000001</v>
      </c>
      <c r="I9" s="185"/>
    </row>
    <row r="10" spans="1:11" ht="44.25" customHeight="1">
      <c r="A10" s="174">
        <v>3</v>
      </c>
      <c r="B10" s="174" t="s">
        <v>337</v>
      </c>
      <c r="C10" s="316">
        <v>890.89200000000005</v>
      </c>
      <c r="D10" s="316">
        <v>890.89200000000005</v>
      </c>
      <c r="E10" s="189">
        <v>0</v>
      </c>
      <c r="F10" s="174" t="s">
        <v>346</v>
      </c>
      <c r="G10" s="174" t="s">
        <v>347</v>
      </c>
      <c r="H10" s="316">
        <f t="shared" si="0"/>
        <v>890.89200000000005</v>
      </c>
      <c r="I10" s="185"/>
    </row>
    <row r="11" spans="1:11" ht="48.75" customHeight="1">
      <c r="A11" s="174">
        <v>4</v>
      </c>
      <c r="B11" s="174" t="s">
        <v>338</v>
      </c>
      <c r="C11" s="316">
        <v>1597.048</v>
      </c>
      <c r="D11" s="316">
        <v>1597.048</v>
      </c>
      <c r="E11" s="189">
        <v>0</v>
      </c>
      <c r="F11" s="174" t="s">
        <v>346</v>
      </c>
      <c r="G11" s="174" t="s">
        <v>347</v>
      </c>
      <c r="H11" s="316">
        <f t="shared" si="0"/>
        <v>1597.048</v>
      </c>
      <c r="I11" s="185"/>
    </row>
    <row r="12" spans="1:11" ht="45">
      <c r="A12" s="174">
        <v>5</v>
      </c>
      <c r="B12" s="174" t="s">
        <v>339</v>
      </c>
      <c r="C12" s="316">
        <v>7138.0240000000003</v>
      </c>
      <c r="D12" s="316">
        <v>7138.0240000000003</v>
      </c>
      <c r="E12" s="189">
        <v>0</v>
      </c>
      <c r="F12" s="174" t="s">
        <v>346</v>
      </c>
      <c r="G12" s="174" t="s">
        <v>347</v>
      </c>
      <c r="H12" s="316">
        <f t="shared" si="0"/>
        <v>7138.0240000000003</v>
      </c>
      <c r="I12" s="185"/>
    </row>
    <row r="13" spans="1:11" ht="45">
      <c r="A13" s="174">
        <v>6</v>
      </c>
      <c r="B13" s="174" t="s">
        <v>340</v>
      </c>
      <c r="C13" s="316">
        <v>5855.8580000000002</v>
      </c>
      <c r="D13" s="316">
        <v>5855.8580000000002</v>
      </c>
      <c r="E13" s="189">
        <v>0</v>
      </c>
      <c r="F13" s="174" t="s">
        <v>346</v>
      </c>
      <c r="G13" s="174" t="s">
        <v>347</v>
      </c>
      <c r="H13" s="316">
        <f t="shared" si="0"/>
        <v>5855.8580000000002</v>
      </c>
      <c r="I13" s="185"/>
    </row>
    <row r="14" spans="1:11" ht="45">
      <c r="A14" s="174">
        <v>7</v>
      </c>
      <c r="B14" s="174" t="s">
        <v>341</v>
      </c>
      <c r="C14" s="316">
        <v>8020.5169999999998</v>
      </c>
      <c r="D14" s="316">
        <v>8020.5169999999998</v>
      </c>
      <c r="E14" s="189">
        <v>0</v>
      </c>
      <c r="F14" s="174" t="s">
        <v>346</v>
      </c>
      <c r="G14" s="174" t="s">
        <v>347</v>
      </c>
      <c r="H14" s="316">
        <f t="shared" si="0"/>
        <v>8020.5169999999998</v>
      </c>
      <c r="I14" s="185"/>
    </row>
    <row r="15" spans="1:11" ht="45">
      <c r="A15" s="174">
        <v>8</v>
      </c>
      <c r="B15" s="174" t="s">
        <v>342</v>
      </c>
      <c r="C15" s="316">
        <v>2921.3020000000001</v>
      </c>
      <c r="D15" s="316">
        <v>2921.3020000000001</v>
      </c>
      <c r="E15" s="189">
        <v>0</v>
      </c>
      <c r="F15" s="174" t="s">
        <v>346</v>
      </c>
      <c r="G15" s="174" t="s">
        <v>347</v>
      </c>
      <c r="H15" s="316">
        <f t="shared" si="0"/>
        <v>2921.3020000000001</v>
      </c>
      <c r="I15" s="185"/>
    </row>
    <row r="16" spans="1:11" ht="46.5" customHeight="1">
      <c r="A16" s="174">
        <v>9</v>
      </c>
      <c r="B16" s="199" t="s">
        <v>343</v>
      </c>
      <c r="C16" s="316">
        <v>1448.4760000000001</v>
      </c>
      <c r="D16" s="316">
        <v>1448.4760000000001</v>
      </c>
      <c r="E16" s="189">
        <v>0</v>
      </c>
      <c r="F16" s="174" t="s">
        <v>346</v>
      </c>
      <c r="G16" s="174" t="s">
        <v>347</v>
      </c>
      <c r="H16" s="316">
        <f t="shared" si="0"/>
        <v>1448.4760000000001</v>
      </c>
      <c r="I16" s="185"/>
    </row>
    <row r="17" spans="1:9" ht="31.5" customHeight="1">
      <c r="A17" s="5"/>
      <c r="B17" s="343" t="s">
        <v>264</v>
      </c>
      <c r="C17" s="317">
        <f>SUM(C8:C16)</f>
        <v>37988.208000000006</v>
      </c>
      <c r="D17" s="317">
        <f>SUM(D8:D16)</f>
        <v>37988.208000000006</v>
      </c>
      <c r="E17" s="190">
        <f>SUM(E8:E16)</f>
        <v>0</v>
      </c>
      <c r="F17" s="174"/>
      <c r="G17" s="174"/>
      <c r="H17" s="317">
        <f>SUM(H8:H16)</f>
        <v>37988.208000000006</v>
      </c>
      <c r="I17" s="185"/>
    </row>
    <row r="19" spans="1:9" ht="18.75">
      <c r="A19" s="191"/>
      <c r="B19" s="192" t="s">
        <v>344</v>
      </c>
      <c r="G19" s="192" t="s">
        <v>345</v>
      </c>
    </row>
  </sheetData>
  <mergeCells count="9">
    <mergeCell ref="A2:K2"/>
    <mergeCell ref="A3:K3"/>
    <mergeCell ref="A5:A6"/>
    <mergeCell ref="B5:B6"/>
    <mergeCell ref="C5:C6"/>
    <mergeCell ref="D5:D6"/>
    <mergeCell ref="E5:F5"/>
    <mergeCell ref="G5:G6"/>
    <mergeCell ref="H5:I5"/>
  </mergeCells>
  <pageMargins left="0.7" right="0.7" top="0.75" bottom="0.75" header="0.3" footer="0.3"/>
  <pageSetup paperSize="9" scale="70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T145"/>
  <sheetViews>
    <sheetView tabSelected="1" zoomScale="70" zoomScaleNormal="70" workbookViewId="0">
      <pane ySplit="5" topLeftCell="A107" activePane="bottomLeft" state="frozen"/>
      <selection pane="bottomLeft" activeCell="K142" sqref="K142"/>
    </sheetView>
  </sheetViews>
  <sheetFormatPr defaultRowHeight="15.75"/>
  <cols>
    <col min="1" max="1" width="6.7109375" style="227" customWidth="1"/>
    <col min="2" max="2" width="49.85546875" style="227" customWidth="1"/>
    <col min="3" max="3" width="11.85546875" style="227" customWidth="1"/>
    <col min="4" max="4" width="11.7109375" style="227" customWidth="1"/>
    <col min="5" max="5" width="12.28515625" style="227" customWidth="1"/>
    <col min="6" max="6" width="10.140625" style="227" customWidth="1"/>
    <col min="7" max="7" width="9.140625" style="227"/>
    <col min="8" max="8" width="12" style="227" customWidth="1"/>
    <col min="9" max="9" width="12.5703125" style="227" customWidth="1"/>
    <col min="10" max="10" width="11" style="227" customWidth="1"/>
    <col min="11" max="11" width="12.140625" style="227" bestFit="1" customWidth="1"/>
    <col min="12" max="12" width="10.140625" style="227" customWidth="1"/>
    <col min="13" max="13" width="9.140625" style="227"/>
    <col min="14" max="14" width="11.7109375" style="227" customWidth="1"/>
    <col min="15" max="15" width="12" style="227" customWidth="1"/>
    <col min="16" max="16" width="11" style="227" customWidth="1"/>
    <col min="17" max="17" width="12.7109375" style="227" customWidth="1"/>
    <col min="18" max="18" width="11.85546875" style="227" customWidth="1"/>
    <col min="19" max="19" width="9.140625" style="227"/>
    <col min="20" max="20" width="11.7109375" style="227" customWidth="1"/>
    <col min="21" max="21" width="13.28515625" style="227" customWidth="1"/>
    <col min="22" max="23" width="9.140625" style="227"/>
    <col min="24" max="24" width="9.28515625" style="227" bestFit="1" customWidth="1"/>
    <col min="25" max="25" width="9.140625" style="227"/>
    <col min="26" max="26" width="11.140625" style="227" customWidth="1"/>
    <col min="27" max="27" width="9.7109375" style="207" customWidth="1"/>
    <col min="28" max="28" width="20.85546875" style="207" customWidth="1"/>
    <col min="29" max="29" width="11.7109375" style="207" bestFit="1" customWidth="1"/>
    <col min="30" max="35" width="9.140625" style="207"/>
    <col min="36" max="36" width="5.85546875" style="207" customWidth="1"/>
    <col min="37" max="16384" width="9.140625" style="207"/>
  </cols>
  <sheetData>
    <row r="1" spans="1:46" ht="66" customHeight="1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6"/>
      <c r="P1" s="205"/>
      <c r="Q1" s="205"/>
      <c r="R1" s="205"/>
      <c r="S1" s="205"/>
      <c r="T1" s="205"/>
      <c r="U1" s="205"/>
      <c r="V1" s="205"/>
      <c r="W1" s="495" t="s">
        <v>0</v>
      </c>
      <c r="X1" s="495"/>
      <c r="Y1" s="495"/>
      <c r="Z1" s="495"/>
    </row>
    <row r="2" spans="1:46">
      <c r="A2" s="188"/>
      <c r="B2" s="205"/>
      <c r="C2" s="496" t="s">
        <v>1</v>
      </c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497"/>
      <c r="R2" s="497"/>
      <c r="S2" s="497"/>
      <c r="T2" s="497"/>
      <c r="U2" s="208"/>
      <c r="V2" s="209"/>
      <c r="W2" s="210"/>
      <c r="X2" s="210"/>
      <c r="Y2" s="210"/>
      <c r="Z2" s="210"/>
    </row>
    <row r="3" spans="1:46" ht="31.5">
      <c r="A3" s="348" t="s">
        <v>2</v>
      </c>
      <c r="B3" s="348" t="s">
        <v>3</v>
      </c>
      <c r="C3" s="498" t="s">
        <v>4</v>
      </c>
      <c r="D3" s="498"/>
      <c r="E3" s="498"/>
      <c r="F3" s="498"/>
      <c r="G3" s="498"/>
      <c r="H3" s="498"/>
      <c r="I3" s="498" t="s">
        <v>5</v>
      </c>
      <c r="J3" s="498"/>
      <c r="K3" s="498"/>
      <c r="L3" s="498"/>
      <c r="M3" s="498"/>
      <c r="N3" s="498"/>
      <c r="O3" s="498" t="s">
        <v>6</v>
      </c>
      <c r="P3" s="498"/>
      <c r="Q3" s="498"/>
      <c r="R3" s="498"/>
      <c r="S3" s="498"/>
      <c r="T3" s="498"/>
      <c r="U3" s="498" t="s">
        <v>7</v>
      </c>
      <c r="V3" s="498"/>
      <c r="W3" s="498"/>
      <c r="X3" s="498"/>
      <c r="Y3" s="498"/>
      <c r="Z3" s="498"/>
      <c r="AA3" s="505" t="s">
        <v>640</v>
      </c>
    </row>
    <row r="4" spans="1:46">
      <c r="A4" s="348"/>
      <c r="B4" s="348"/>
      <c r="C4" s="502" t="s">
        <v>4</v>
      </c>
      <c r="D4" s="498" t="s">
        <v>8</v>
      </c>
      <c r="E4" s="498"/>
      <c r="F4" s="498"/>
      <c r="G4" s="498"/>
      <c r="H4" s="498"/>
      <c r="I4" s="501" t="s">
        <v>4</v>
      </c>
      <c r="J4" s="498" t="s">
        <v>8</v>
      </c>
      <c r="K4" s="498"/>
      <c r="L4" s="498"/>
      <c r="M4" s="498"/>
      <c r="N4" s="498"/>
      <c r="O4" s="498" t="s">
        <v>4</v>
      </c>
      <c r="P4" s="498" t="s">
        <v>8</v>
      </c>
      <c r="Q4" s="498"/>
      <c r="R4" s="498"/>
      <c r="S4" s="498"/>
      <c r="T4" s="498"/>
      <c r="U4" s="501" t="s">
        <v>4</v>
      </c>
      <c r="V4" s="498" t="s">
        <v>9</v>
      </c>
      <c r="W4" s="498"/>
      <c r="X4" s="498"/>
      <c r="Y4" s="498"/>
      <c r="Z4" s="498"/>
      <c r="AA4" s="505"/>
    </row>
    <row r="5" spans="1:46" ht="63">
      <c r="A5" s="348"/>
      <c r="B5" s="348"/>
      <c r="C5" s="502"/>
      <c r="D5" s="348" t="s">
        <v>10</v>
      </c>
      <c r="E5" s="348" t="s">
        <v>11</v>
      </c>
      <c r="F5" s="348" t="s">
        <v>12</v>
      </c>
      <c r="G5" s="348" t="s">
        <v>13</v>
      </c>
      <c r="H5" s="211" t="s">
        <v>14</v>
      </c>
      <c r="I5" s="501"/>
      <c r="J5" s="348" t="s">
        <v>10</v>
      </c>
      <c r="K5" s="348" t="s">
        <v>11</v>
      </c>
      <c r="L5" s="348" t="s">
        <v>12</v>
      </c>
      <c r="M5" s="348" t="s">
        <v>13</v>
      </c>
      <c r="N5" s="348" t="s">
        <v>14</v>
      </c>
      <c r="O5" s="498"/>
      <c r="P5" s="348" t="s">
        <v>10</v>
      </c>
      <c r="Q5" s="348" t="s">
        <v>11</v>
      </c>
      <c r="R5" s="348" t="s">
        <v>12</v>
      </c>
      <c r="S5" s="348" t="s">
        <v>13</v>
      </c>
      <c r="T5" s="348" t="s">
        <v>14</v>
      </c>
      <c r="U5" s="501"/>
      <c r="V5" s="348" t="s">
        <v>10</v>
      </c>
      <c r="W5" s="348" t="s">
        <v>11</v>
      </c>
      <c r="X5" s="348" t="s">
        <v>12</v>
      </c>
      <c r="Y5" s="348" t="s">
        <v>13</v>
      </c>
      <c r="Z5" s="348" t="s">
        <v>14</v>
      </c>
      <c r="AA5" s="505"/>
    </row>
    <row r="6" spans="1:46">
      <c r="A6" s="499" t="s">
        <v>15</v>
      </c>
      <c r="B6" s="499"/>
      <c r="C6" s="499"/>
      <c r="D6" s="499"/>
      <c r="E6" s="499"/>
      <c r="F6" s="499"/>
      <c r="G6" s="499"/>
      <c r="H6" s="499"/>
      <c r="I6" s="499"/>
      <c r="J6" s="499"/>
      <c r="K6" s="499"/>
      <c r="L6" s="499"/>
      <c r="M6" s="499"/>
      <c r="N6" s="499"/>
      <c r="O6" s="499"/>
      <c r="P6" s="499"/>
      <c r="Q6" s="499"/>
      <c r="R6" s="499"/>
      <c r="S6" s="499"/>
      <c r="T6" s="499"/>
      <c r="U6" s="499"/>
      <c r="V6" s="499"/>
      <c r="W6" s="499"/>
      <c r="X6" s="499"/>
      <c r="Y6" s="499"/>
      <c r="Z6" s="499"/>
      <c r="AA6" s="350"/>
    </row>
    <row r="7" spans="1:46" ht="33.75" customHeight="1">
      <c r="A7" s="212">
        <v>1</v>
      </c>
      <c r="B7" s="212" t="s">
        <v>16</v>
      </c>
      <c r="C7" s="213">
        <f t="shared" ref="C7:C27" si="0">SUM(D7:H7)</f>
        <v>800</v>
      </c>
      <c r="D7" s="203">
        <f t="shared" ref="D7:H22" si="1">J7+P7+V7</f>
        <v>0</v>
      </c>
      <c r="E7" s="203">
        <f t="shared" si="1"/>
        <v>0</v>
      </c>
      <c r="F7" s="203">
        <f t="shared" si="1"/>
        <v>0</v>
      </c>
      <c r="G7" s="203">
        <f t="shared" si="1"/>
        <v>0</v>
      </c>
      <c r="H7" s="203">
        <f>N7+T7+Z7</f>
        <v>800</v>
      </c>
      <c r="I7" s="213">
        <f t="shared" ref="I7:I27" si="2">SUM(J7:N7)</f>
        <v>250</v>
      </c>
      <c r="J7" s="203">
        <v>0</v>
      </c>
      <c r="K7" s="203">
        <v>0</v>
      </c>
      <c r="L7" s="203">
        <v>0</v>
      </c>
      <c r="M7" s="203">
        <v>0</v>
      </c>
      <c r="N7" s="203">
        <v>250</v>
      </c>
      <c r="O7" s="213">
        <f t="shared" ref="O7:O27" si="3">SUM(P7:T7)</f>
        <v>250</v>
      </c>
      <c r="P7" s="203">
        <v>0</v>
      </c>
      <c r="Q7" s="203">
        <v>0</v>
      </c>
      <c r="R7" s="214">
        <v>0</v>
      </c>
      <c r="S7" s="203">
        <v>0</v>
      </c>
      <c r="T7" s="203">
        <v>250</v>
      </c>
      <c r="U7" s="213">
        <f>SUM(V7:Z7)</f>
        <v>300</v>
      </c>
      <c r="V7" s="203">
        <v>0</v>
      </c>
      <c r="W7" s="203">
        <v>0</v>
      </c>
      <c r="X7" s="203">
        <v>0</v>
      </c>
      <c r="Y7" s="203">
        <v>0</v>
      </c>
      <c r="Z7" s="203">
        <v>300</v>
      </c>
      <c r="AA7" s="506" t="s">
        <v>644</v>
      </c>
      <c r="AJ7" s="215"/>
      <c r="AK7" s="215"/>
      <c r="AL7" s="215"/>
      <c r="AM7" s="215"/>
      <c r="AN7" s="215"/>
      <c r="AO7" s="215"/>
      <c r="AP7" s="215"/>
      <c r="AQ7" s="215"/>
      <c r="AR7" s="215"/>
      <c r="AS7" s="215"/>
      <c r="AT7" s="215"/>
    </row>
    <row r="8" spans="1:46" ht="48" customHeight="1">
      <c r="A8" s="212">
        <v>2</v>
      </c>
      <c r="B8" s="212" t="s">
        <v>17</v>
      </c>
      <c r="C8" s="213">
        <f t="shared" si="0"/>
        <v>330</v>
      </c>
      <c r="D8" s="203">
        <f t="shared" si="1"/>
        <v>0</v>
      </c>
      <c r="E8" s="203">
        <f t="shared" si="1"/>
        <v>0</v>
      </c>
      <c r="F8" s="203">
        <f t="shared" si="1"/>
        <v>330</v>
      </c>
      <c r="G8" s="203">
        <f t="shared" si="1"/>
        <v>0</v>
      </c>
      <c r="H8" s="203">
        <f t="shared" si="1"/>
        <v>0</v>
      </c>
      <c r="I8" s="213">
        <f t="shared" si="2"/>
        <v>110</v>
      </c>
      <c r="J8" s="203">
        <v>0</v>
      </c>
      <c r="K8" s="203">
        <v>0</v>
      </c>
      <c r="L8" s="203">
        <v>110</v>
      </c>
      <c r="M8" s="203">
        <v>0</v>
      </c>
      <c r="N8" s="203">
        <v>0</v>
      </c>
      <c r="O8" s="213">
        <f t="shared" si="3"/>
        <v>110</v>
      </c>
      <c r="P8" s="203">
        <v>0</v>
      </c>
      <c r="Q8" s="203">
        <v>0</v>
      </c>
      <c r="R8" s="214">
        <v>110</v>
      </c>
      <c r="S8" s="203">
        <v>0</v>
      </c>
      <c r="T8" s="203">
        <v>0</v>
      </c>
      <c r="U8" s="213">
        <f t="shared" ref="U8:U27" si="4">SUM(V8:Z8)</f>
        <v>110</v>
      </c>
      <c r="V8" s="203">
        <v>0</v>
      </c>
      <c r="W8" s="203">
        <v>0</v>
      </c>
      <c r="X8" s="203">
        <v>110</v>
      </c>
      <c r="Y8" s="203">
        <v>0</v>
      </c>
      <c r="Z8" s="203">
        <v>0</v>
      </c>
      <c r="AA8" s="507"/>
      <c r="AJ8" s="215"/>
      <c r="AK8" s="215"/>
      <c r="AL8" s="215"/>
      <c r="AM8" s="215"/>
      <c r="AN8" s="215"/>
      <c r="AO8" s="215"/>
      <c r="AP8" s="215"/>
      <c r="AQ8" s="215"/>
      <c r="AR8" s="215"/>
      <c r="AS8" s="215"/>
      <c r="AT8" s="215"/>
    </row>
    <row r="9" spans="1:46" ht="33.75" customHeight="1">
      <c r="A9" s="212">
        <v>3</v>
      </c>
      <c r="B9" s="212" t="s">
        <v>18</v>
      </c>
      <c r="C9" s="213">
        <f t="shared" si="0"/>
        <v>240</v>
      </c>
      <c r="D9" s="203">
        <f t="shared" si="1"/>
        <v>0</v>
      </c>
      <c r="E9" s="203">
        <f t="shared" si="1"/>
        <v>0</v>
      </c>
      <c r="F9" s="203">
        <f t="shared" si="1"/>
        <v>240</v>
      </c>
      <c r="G9" s="203">
        <f t="shared" si="1"/>
        <v>0</v>
      </c>
      <c r="H9" s="203">
        <f t="shared" si="1"/>
        <v>0</v>
      </c>
      <c r="I9" s="213">
        <f t="shared" si="2"/>
        <v>80</v>
      </c>
      <c r="J9" s="203">
        <v>0</v>
      </c>
      <c r="K9" s="203">
        <v>0</v>
      </c>
      <c r="L9" s="203">
        <v>80</v>
      </c>
      <c r="M9" s="203">
        <v>0</v>
      </c>
      <c r="N9" s="203">
        <v>0</v>
      </c>
      <c r="O9" s="213">
        <f t="shared" si="3"/>
        <v>80</v>
      </c>
      <c r="P9" s="203">
        <v>0</v>
      </c>
      <c r="Q9" s="203">
        <v>0</v>
      </c>
      <c r="R9" s="214">
        <v>80</v>
      </c>
      <c r="S9" s="203">
        <v>0</v>
      </c>
      <c r="T9" s="203">
        <v>0</v>
      </c>
      <c r="U9" s="213">
        <f t="shared" si="4"/>
        <v>80</v>
      </c>
      <c r="V9" s="203">
        <v>0</v>
      </c>
      <c r="W9" s="203">
        <v>0</v>
      </c>
      <c r="X9" s="203">
        <v>80</v>
      </c>
      <c r="Y9" s="203">
        <v>0</v>
      </c>
      <c r="Z9" s="203">
        <v>0</v>
      </c>
      <c r="AA9" s="507"/>
      <c r="AJ9" s="215"/>
      <c r="AK9" s="215"/>
      <c r="AL9" s="215"/>
      <c r="AM9" s="215"/>
      <c r="AN9" s="215"/>
      <c r="AO9" s="215"/>
      <c r="AP9" s="215"/>
      <c r="AQ9" s="215"/>
      <c r="AR9" s="215"/>
      <c r="AS9" s="215"/>
      <c r="AT9" s="215"/>
    </row>
    <row r="10" spans="1:46" ht="47.25">
      <c r="A10" s="212">
        <v>4</v>
      </c>
      <c r="B10" s="212" t="s">
        <v>19</v>
      </c>
      <c r="C10" s="213">
        <f t="shared" si="0"/>
        <v>2900</v>
      </c>
      <c r="D10" s="203">
        <f t="shared" si="1"/>
        <v>0</v>
      </c>
      <c r="E10" s="203">
        <f t="shared" si="1"/>
        <v>0</v>
      </c>
      <c r="F10" s="203">
        <f t="shared" si="1"/>
        <v>0</v>
      </c>
      <c r="G10" s="203">
        <f t="shared" si="1"/>
        <v>0</v>
      </c>
      <c r="H10" s="203">
        <f t="shared" si="1"/>
        <v>2900</v>
      </c>
      <c r="I10" s="213">
        <f t="shared" si="2"/>
        <v>900</v>
      </c>
      <c r="J10" s="203">
        <v>0</v>
      </c>
      <c r="K10" s="203">
        <v>0</v>
      </c>
      <c r="L10" s="203">
        <v>0</v>
      </c>
      <c r="M10" s="203">
        <v>0</v>
      </c>
      <c r="N10" s="203">
        <v>900</v>
      </c>
      <c r="O10" s="213">
        <f t="shared" si="3"/>
        <v>1000</v>
      </c>
      <c r="P10" s="203">
        <v>0</v>
      </c>
      <c r="Q10" s="203">
        <v>0</v>
      </c>
      <c r="R10" s="214">
        <v>0</v>
      </c>
      <c r="S10" s="203">
        <v>0</v>
      </c>
      <c r="T10" s="203">
        <v>1000</v>
      </c>
      <c r="U10" s="213">
        <f t="shared" si="4"/>
        <v>1000</v>
      </c>
      <c r="V10" s="203">
        <v>0</v>
      </c>
      <c r="W10" s="203">
        <v>0</v>
      </c>
      <c r="X10" s="203">
        <v>0</v>
      </c>
      <c r="Y10" s="203">
        <v>0</v>
      </c>
      <c r="Z10" s="203">
        <v>1000</v>
      </c>
      <c r="AA10" s="507"/>
      <c r="AJ10" s="215"/>
      <c r="AK10" s="215"/>
      <c r="AL10" s="215"/>
      <c r="AM10" s="215"/>
      <c r="AN10" s="215"/>
      <c r="AO10" s="215"/>
      <c r="AP10" s="215"/>
      <c r="AQ10" s="215"/>
      <c r="AR10" s="215"/>
      <c r="AS10" s="215"/>
      <c r="AT10" s="215"/>
    </row>
    <row r="11" spans="1:46" ht="47.25">
      <c r="A11" s="212">
        <v>5</v>
      </c>
      <c r="B11" s="212" t="s">
        <v>20</v>
      </c>
      <c r="C11" s="213">
        <f t="shared" si="0"/>
        <v>75000</v>
      </c>
      <c r="D11" s="203">
        <f t="shared" si="1"/>
        <v>0</v>
      </c>
      <c r="E11" s="203">
        <f t="shared" si="1"/>
        <v>0</v>
      </c>
      <c r="F11" s="203">
        <f t="shared" si="1"/>
        <v>0</v>
      </c>
      <c r="G11" s="203">
        <f t="shared" si="1"/>
        <v>0</v>
      </c>
      <c r="H11" s="203">
        <f t="shared" si="1"/>
        <v>75000</v>
      </c>
      <c r="I11" s="213">
        <f t="shared" si="2"/>
        <v>55000</v>
      </c>
      <c r="J11" s="203">
        <v>0</v>
      </c>
      <c r="K11" s="203">
        <v>0</v>
      </c>
      <c r="L11" s="203">
        <v>0</v>
      </c>
      <c r="M11" s="203">
        <v>0</v>
      </c>
      <c r="N11" s="203">
        <v>55000</v>
      </c>
      <c r="O11" s="213">
        <f t="shared" si="3"/>
        <v>10000</v>
      </c>
      <c r="P11" s="203">
        <v>0</v>
      </c>
      <c r="Q11" s="203">
        <v>0</v>
      </c>
      <c r="R11" s="214">
        <v>0</v>
      </c>
      <c r="S11" s="203">
        <v>0</v>
      </c>
      <c r="T11" s="203">
        <v>10000</v>
      </c>
      <c r="U11" s="213">
        <f t="shared" si="4"/>
        <v>10000</v>
      </c>
      <c r="V11" s="203">
        <v>0</v>
      </c>
      <c r="W11" s="203">
        <v>0</v>
      </c>
      <c r="X11" s="203">
        <v>0</v>
      </c>
      <c r="Y11" s="203">
        <v>0</v>
      </c>
      <c r="Z11" s="203">
        <v>10000</v>
      </c>
      <c r="AA11" s="507"/>
      <c r="AJ11" s="215"/>
      <c r="AK11" s="215"/>
      <c r="AL11" s="215"/>
      <c r="AM11" s="215"/>
      <c r="AN11" s="215"/>
      <c r="AO11" s="215"/>
      <c r="AP11" s="215"/>
      <c r="AQ11" s="215"/>
      <c r="AR11" s="215"/>
      <c r="AS11" s="215"/>
      <c r="AT11" s="215"/>
    </row>
    <row r="12" spans="1:46" ht="36" customHeight="1">
      <c r="A12" s="212">
        <v>6</v>
      </c>
      <c r="B12" s="212" t="s">
        <v>21</v>
      </c>
      <c r="C12" s="213">
        <f t="shared" si="0"/>
        <v>115000</v>
      </c>
      <c r="D12" s="203">
        <f t="shared" si="1"/>
        <v>0</v>
      </c>
      <c r="E12" s="203">
        <f t="shared" si="1"/>
        <v>0</v>
      </c>
      <c r="F12" s="203">
        <f t="shared" si="1"/>
        <v>0</v>
      </c>
      <c r="G12" s="203">
        <f t="shared" si="1"/>
        <v>0</v>
      </c>
      <c r="H12" s="203">
        <f t="shared" si="1"/>
        <v>115000</v>
      </c>
      <c r="I12" s="213">
        <f t="shared" si="2"/>
        <v>15000</v>
      </c>
      <c r="J12" s="203">
        <v>0</v>
      </c>
      <c r="K12" s="203">
        <v>0</v>
      </c>
      <c r="L12" s="203">
        <v>0</v>
      </c>
      <c r="M12" s="203">
        <v>0</v>
      </c>
      <c r="N12" s="203">
        <v>15000</v>
      </c>
      <c r="O12" s="213">
        <f t="shared" si="3"/>
        <v>50000</v>
      </c>
      <c r="P12" s="203">
        <v>0</v>
      </c>
      <c r="Q12" s="203">
        <v>0</v>
      </c>
      <c r="R12" s="214">
        <v>0</v>
      </c>
      <c r="S12" s="203">
        <v>0</v>
      </c>
      <c r="T12" s="203">
        <v>50000</v>
      </c>
      <c r="U12" s="213">
        <f t="shared" si="4"/>
        <v>50000</v>
      </c>
      <c r="V12" s="203">
        <v>0</v>
      </c>
      <c r="W12" s="203">
        <v>0</v>
      </c>
      <c r="X12" s="203">
        <v>0</v>
      </c>
      <c r="Y12" s="203">
        <v>0</v>
      </c>
      <c r="Z12" s="203">
        <v>50000</v>
      </c>
      <c r="AA12" s="507"/>
      <c r="AJ12" s="215"/>
      <c r="AK12" s="215"/>
      <c r="AL12" s="215"/>
      <c r="AM12" s="215"/>
      <c r="AN12" s="215"/>
      <c r="AO12" s="215"/>
      <c r="AP12" s="215"/>
      <c r="AQ12" s="215"/>
      <c r="AR12" s="215"/>
      <c r="AS12" s="215"/>
      <c r="AT12" s="215"/>
    </row>
    <row r="13" spans="1:46" ht="36" customHeight="1">
      <c r="A13" s="212">
        <v>7</v>
      </c>
      <c r="B13" s="212" t="s">
        <v>22</v>
      </c>
      <c r="C13" s="213">
        <f t="shared" si="0"/>
        <v>0</v>
      </c>
      <c r="D13" s="203">
        <f t="shared" si="1"/>
        <v>0</v>
      </c>
      <c r="E13" s="203">
        <f t="shared" si="1"/>
        <v>0</v>
      </c>
      <c r="F13" s="203">
        <f t="shared" si="1"/>
        <v>0</v>
      </c>
      <c r="G13" s="203">
        <f t="shared" si="1"/>
        <v>0</v>
      </c>
      <c r="H13" s="203">
        <f t="shared" si="1"/>
        <v>0</v>
      </c>
      <c r="I13" s="213">
        <f t="shared" si="2"/>
        <v>0</v>
      </c>
      <c r="J13" s="203">
        <v>0</v>
      </c>
      <c r="K13" s="203">
        <v>0</v>
      </c>
      <c r="L13" s="203">
        <v>0</v>
      </c>
      <c r="M13" s="203">
        <v>0</v>
      </c>
      <c r="N13" s="203">
        <v>0</v>
      </c>
      <c r="O13" s="213">
        <f t="shared" si="3"/>
        <v>0</v>
      </c>
      <c r="P13" s="203">
        <v>0</v>
      </c>
      <c r="Q13" s="203">
        <v>0</v>
      </c>
      <c r="R13" s="214">
        <v>0</v>
      </c>
      <c r="S13" s="203">
        <v>0</v>
      </c>
      <c r="T13" s="203">
        <v>0</v>
      </c>
      <c r="U13" s="213">
        <f t="shared" si="4"/>
        <v>0</v>
      </c>
      <c r="V13" s="203">
        <v>0</v>
      </c>
      <c r="W13" s="203">
        <v>0</v>
      </c>
      <c r="X13" s="203">
        <v>0</v>
      </c>
      <c r="Y13" s="203">
        <v>0</v>
      </c>
      <c r="Z13" s="203">
        <v>0</v>
      </c>
      <c r="AA13" s="507"/>
      <c r="AJ13" s="215"/>
      <c r="AK13" s="215"/>
      <c r="AL13" s="215"/>
      <c r="AM13" s="215"/>
      <c r="AN13" s="215"/>
      <c r="AO13" s="215"/>
      <c r="AP13" s="215"/>
      <c r="AQ13" s="215"/>
      <c r="AR13" s="215"/>
      <c r="AS13" s="215"/>
      <c r="AT13" s="215"/>
    </row>
    <row r="14" spans="1:46" ht="36" customHeight="1">
      <c r="A14" s="212">
        <v>8</v>
      </c>
      <c r="B14" s="212" t="s">
        <v>23</v>
      </c>
      <c r="C14" s="213">
        <f t="shared" si="0"/>
        <v>300</v>
      </c>
      <c r="D14" s="203">
        <f t="shared" si="1"/>
        <v>0</v>
      </c>
      <c r="E14" s="203">
        <f t="shared" si="1"/>
        <v>0</v>
      </c>
      <c r="F14" s="203">
        <f t="shared" si="1"/>
        <v>150</v>
      </c>
      <c r="G14" s="203">
        <f t="shared" si="1"/>
        <v>0</v>
      </c>
      <c r="H14" s="203">
        <f t="shared" si="1"/>
        <v>150</v>
      </c>
      <c r="I14" s="213">
        <f t="shared" si="2"/>
        <v>100</v>
      </c>
      <c r="J14" s="203">
        <v>0</v>
      </c>
      <c r="K14" s="203">
        <v>0</v>
      </c>
      <c r="L14" s="203">
        <v>50</v>
      </c>
      <c r="M14" s="203">
        <v>0</v>
      </c>
      <c r="N14" s="203">
        <v>50</v>
      </c>
      <c r="O14" s="213">
        <f t="shared" si="3"/>
        <v>100</v>
      </c>
      <c r="P14" s="203">
        <v>0</v>
      </c>
      <c r="Q14" s="203">
        <v>0</v>
      </c>
      <c r="R14" s="214">
        <v>50</v>
      </c>
      <c r="S14" s="203">
        <v>0</v>
      </c>
      <c r="T14" s="203">
        <v>50</v>
      </c>
      <c r="U14" s="213">
        <f t="shared" si="4"/>
        <v>100</v>
      </c>
      <c r="V14" s="203">
        <v>0</v>
      </c>
      <c r="W14" s="203">
        <v>0</v>
      </c>
      <c r="X14" s="203">
        <v>50</v>
      </c>
      <c r="Y14" s="203">
        <v>0</v>
      </c>
      <c r="Z14" s="203">
        <v>50</v>
      </c>
      <c r="AA14" s="507"/>
      <c r="AJ14" s="215"/>
      <c r="AK14" s="215"/>
      <c r="AL14" s="215"/>
      <c r="AM14" s="215"/>
      <c r="AN14" s="215"/>
      <c r="AO14" s="215"/>
      <c r="AP14" s="215"/>
      <c r="AQ14" s="215"/>
      <c r="AR14" s="215"/>
      <c r="AS14" s="215"/>
      <c r="AT14" s="215"/>
    </row>
    <row r="15" spans="1:46" ht="21" customHeight="1">
      <c r="A15" s="212">
        <v>9</v>
      </c>
      <c r="B15" s="212" t="s">
        <v>24</v>
      </c>
      <c r="C15" s="213">
        <f t="shared" si="0"/>
        <v>2000</v>
      </c>
      <c r="D15" s="203">
        <f t="shared" si="1"/>
        <v>0</v>
      </c>
      <c r="E15" s="203">
        <f t="shared" si="1"/>
        <v>0</v>
      </c>
      <c r="F15" s="203">
        <f t="shared" si="1"/>
        <v>0</v>
      </c>
      <c r="G15" s="203">
        <f t="shared" si="1"/>
        <v>0</v>
      </c>
      <c r="H15" s="203">
        <f t="shared" si="1"/>
        <v>2000</v>
      </c>
      <c r="I15" s="213">
        <f t="shared" si="2"/>
        <v>0</v>
      </c>
      <c r="J15" s="203">
        <v>0</v>
      </c>
      <c r="K15" s="203">
        <v>0</v>
      </c>
      <c r="L15" s="203">
        <v>0</v>
      </c>
      <c r="M15" s="203">
        <v>0</v>
      </c>
      <c r="N15" s="203">
        <v>0</v>
      </c>
      <c r="O15" s="213">
        <f t="shared" si="3"/>
        <v>0</v>
      </c>
      <c r="P15" s="203">
        <v>0</v>
      </c>
      <c r="Q15" s="203">
        <v>0</v>
      </c>
      <c r="R15" s="214">
        <v>0</v>
      </c>
      <c r="S15" s="203">
        <v>0</v>
      </c>
      <c r="T15" s="203">
        <v>0</v>
      </c>
      <c r="U15" s="213">
        <f t="shared" si="4"/>
        <v>2000</v>
      </c>
      <c r="V15" s="203">
        <v>0</v>
      </c>
      <c r="W15" s="203">
        <v>0</v>
      </c>
      <c r="X15" s="203">
        <v>0</v>
      </c>
      <c r="Y15" s="203">
        <v>0</v>
      </c>
      <c r="Z15" s="203">
        <v>2000</v>
      </c>
      <c r="AA15" s="507"/>
      <c r="AJ15" s="215"/>
      <c r="AK15" s="215"/>
      <c r="AL15" s="215"/>
      <c r="AM15" s="215"/>
      <c r="AN15" s="215"/>
      <c r="AO15" s="215"/>
      <c r="AP15" s="215"/>
      <c r="AQ15" s="215"/>
      <c r="AR15" s="215"/>
      <c r="AS15" s="215"/>
      <c r="AT15" s="215"/>
    </row>
    <row r="16" spans="1:46" ht="50.25" customHeight="1">
      <c r="A16" s="212">
        <v>10</v>
      </c>
      <c r="B16" s="212" t="s">
        <v>25</v>
      </c>
      <c r="C16" s="213">
        <f t="shared" si="0"/>
        <v>910</v>
      </c>
      <c r="D16" s="203">
        <f t="shared" si="1"/>
        <v>0</v>
      </c>
      <c r="E16" s="203">
        <f t="shared" si="1"/>
        <v>0</v>
      </c>
      <c r="F16" s="203">
        <f t="shared" si="1"/>
        <v>310</v>
      </c>
      <c r="G16" s="203">
        <f t="shared" si="1"/>
        <v>0</v>
      </c>
      <c r="H16" s="203">
        <f t="shared" si="1"/>
        <v>600</v>
      </c>
      <c r="I16" s="213">
        <f t="shared" si="2"/>
        <v>290</v>
      </c>
      <c r="J16" s="203">
        <v>0</v>
      </c>
      <c r="K16" s="203">
        <v>0</v>
      </c>
      <c r="L16" s="203">
        <v>90</v>
      </c>
      <c r="M16" s="203">
        <v>0</v>
      </c>
      <c r="N16" s="203">
        <v>200</v>
      </c>
      <c r="O16" s="213">
        <f t="shared" si="3"/>
        <v>310</v>
      </c>
      <c r="P16" s="203">
        <v>0</v>
      </c>
      <c r="Q16" s="203">
        <v>0</v>
      </c>
      <c r="R16" s="214">
        <v>110</v>
      </c>
      <c r="S16" s="203">
        <v>0</v>
      </c>
      <c r="T16" s="203">
        <v>200</v>
      </c>
      <c r="U16" s="213">
        <f t="shared" si="4"/>
        <v>310</v>
      </c>
      <c r="V16" s="203">
        <v>0</v>
      </c>
      <c r="W16" s="203">
        <v>0</v>
      </c>
      <c r="X16" s="203">
        <v>110</v>
      </c>
      <c r="Y16" s="203">
        <v>0</v>
      </c>
      <c r="Z16" s="203">
        <v>200</v>
      </c>
      <c r="AA16" s="507"/>
      <c r="AJ16" s="215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</row>
    <row r="17" spans="1:46" ht="36.75" customHeight="1">
      <c r="A17" s="212">
        <v>11</v>
      </c>
      <c r="B17" s="212" t="s">
        <v>606</v>
      </c>
      <c r="C17" s="213">
        <f t="shared" si="0"/>
        <v>5000</v>
      </c>
      <c r="D17" s="203">
        <f t="shared" si="1"/>
        <v>0</v>
      </c>
      <c r="E17" s="203">
        <f t="shared" si="1"/>
        <v>0</v>
      </c>
      <c r="F17" s="203">
        <f t="shared" si="1"/>
        <v>0</v>
      </c>
      <c r="G17" s="203">
        <f t="shared" si="1"/>
        <v>0</v>
      </c>
      <c r="H17" s="203">
        <f t="shared" si="1"/>
        <v>5000</v>
      </c>
      <c r="I17" s="213">
        <f t="shared" si="2"/>
        <v>5000</v>
      </c>
      <c r="J17" s="203">
        <v>0</v>
      </c>
      <c r="K17" s="203">
        <v>0</v>
      </c>
      <c r="L17" s="203">
        <v>0</v>
      </c>
      <c r="M17" s="203">
        <v>0</v>
      </c>
      <c r="N17" s="6">
        <v>5000</v>
      </c>
      <c r="O17" s="213">
        <v>0</v>
      </c>
      <c r="P17" s="203">
        <v>0</v>
      </c>
      <c r="Q17" s="203">
        <v>0</v>
      </c>
      <c r="R17" s="214">
        <v>0</v>
      </c>
      <c r="S17" s="203">
        <v>0</v>
      </c>
      <c r="T17" s="203">
        <v>0</v>
      </c>
      <c r="U17" s="213">
        <v>0</v>
      </c>
      <c r="V17" s="203">
        <v>0</v>
      </c>
      <c r="W17" s="203">
        <v>0</v>
      </c>
      <c r="X17" s="203">
        <v>0</v>
      </c>
      <c r="Y17" s="203">
        <v>0</v>
      </c>
      <c r="Z17" s="203">
        <v>0</v>
      </c>
      <c r="AA17" s="507"/>
      <c r="AJ17" s="215"/>
      <c r="AK17" s="215"/>
      <c r="AL17" s="215"/>
      <c r="AM17" s="215"/>
      <c r="AN17" s="215"/>
      <c r="AO17" s="215"/>
      <c r="AP17" s="215"/>
      <c r="AQ17" s="215"/>
      <c r="AR17" s="215"/>
      <c r="AS17" s="215"/>
      <c r="AT17" s="215"/>
    </row>
    <row r="18" spans="1:46" ht="50.25" customHeight="1">
      <c r="A18" s="212">
        <v>12</v>
      </c>
      <c r="B18" s="212" t="s">
        <v>26</v>
      </c>
      <c r="C18" s="213">
        <f t="shared" si="0"/>
        <v>2207</v>
      </c>
      <c r="D18" s="203">
        <f t="shared" si="1"/>
        <v>1000</v>
      </c>
      <c r="E18" s="203">
        <f t="shared" si="1"/>
        <v>0</v>
      </c>
      <c r="F18" s="203">
        <f t="shared" si="1"/>
        <v>0</v>
      </c>
      <c r="G18" s="203">
        <f t="shared" si="1"/>
        <v>0</v>
      </c>
      <c r="H18" s="203">
        <f t="shared" si="1"/>
        <v>1207</v>
      </c>
      <c r="I18" s="213">
        <f t="shared" si="2"/>
        <v>207</v>
      </c>
      <c r="J18" s="203">
        <v>0</v>
      </c>
      <c r="K18" s="203">
        <v>0</v>
      </c>
      <c r="L18" s="203">
        <v>0</v>
      </c>
      <c r="M18" s="203">
        <v>0</v>
      </c>
      <c r="N18" s="203">
        <v>207</v>
      </c>
      <c r="O18" s="213">
        <f t="shared" si="3"/>
        <v>1000</v>
      </c>
      <c r="P18" s="203">
        <v>500</v>
      </c>
      <c r="Q18" s="203">
        <v>0</v>
      </c>
      <c r="R18" s="214">
        <v>0</v>
      </c>
      <c r="S18" s="203">
        <v>0</v>
      </c>
      <c r="T18" s="203">
        <v>500</v>
      </c>
      <c r="U18" s="213">
        <f t="shared" si="4"/>
        <v>1000</v>
      </c>
      <c r="V18" s="203">
        <v>500</v>
      </c>
      <c r="W18" s="203">
        <v>0</v>
      </c>
      <c r="X18" s="203">
        <v>0</v>
      </c>
      <c r="Y18" s="203">
        <v>0</v>
      </c>
      <c r="Z18" s="203">
        <v>500</v>
      </c>
      <c r="AA18" s="507"/>
      <c r="AJ18" s="215"/>
      <c r="AK18" s="215"/>
      <c r="AL18" s="215"/>
      <c r="AM18" s="215"/>
      <c r="AN18" s="215"/>
      <c r="AO18" s="215"/>
      <c r="AP18" s="215"/>
      <c r="AQ18" s="215"/>
      <c r="AR18" s="215"/>
      <c r="AS18" s="215"/>
      <c r="AT18" s="215"/>
    </row>
    <row r="19" spans="1:46" ht="33.75" customHeight="1">
      <c r="A19" s="212">
        <v>13</v>
      </c>
      <c r="B19" s="212" t="s">
        <v>27</v>
      </c>
      <c r="C19" s="213">
        <f t="shared" si="0"/>
        <v>3000</v>
      </c>
      <c r="D19" s="203">
        <f t="shared" si="1"/>
        <v>0</v>
      </c>
      <c r="E19" s="203">
        <f t="shared" si="1"/>
        <v>0</v>
      </c>
      <c r="F19" s="203">
        <f t="shared" si="1"/>
        <v>0</v>
      </c>
      <c r="G19" s="203">
        <f t="shared" si="1"/>
        <v>0</v>
      </c>
      <c r="H19" s="203">
        <f t="shared" si="1"/>
        <v>3000</v>
      </c>
      <c r="I19" s="213">
        <f t="shared" si="2"/>
        <v>0</v>
      </c>
      <c r="J19" s="203">
        <v>0</v>
      </c>
      <c r="K19" s="203">
        <v>0</v>
      </c>
      <c r="L19" s="203">
        <v>0</v>
      </c>
      <c r="M19" s="203">
        <v>0</v>
      </c>
      <c r="N19" s="203">
        <v>0</v>
      </c>
      <c r="O19" s="213">
        <f t="shared" si="3"/>
        <v>1500</v>
      </c>
      <c r="P19" s="203">
        <v>0</v>
      </c>
      <c r="Q19" s="203">
        <v>0</v>
      </c>
      <c r="R19" s="214">
        <v>0</v>
      </c>
      <c r="S19" s="203">
        <v>0</v>
      </c>
      <c r="T19" s="203">
        <v>1500</v>
      </c>
      <c r="U19" s="213">
        <f t="shared" si="4"/>
        <v>1500</v>
      </c>
      <c r="V19" s="203">
        <v>0</v>
      </c>
      <c r="W19" s="203">
        <v>0</v>
      </c>
      <c r="X19" s="203">
        <v>0</v>
      </c>
      <c r="Y19" s="203">
        <v>0</v>
      </c>
      <c r="Z19" s="203">
        <v>1500</v>
      </c>
      <c r="AA19" s="507"/>
      <c r="AJ19" s="215"/>
      <c r="AK19" s="215"/>
      <c r="AL19" s="215"/>
      <c r="AM19" s="215"/>
      <c r="AN19" s="215"/>
      <c r="AO19" s="215"/>
      <c r="AP19" s="215"/>
      <c r="AQ19" s="215"/>
      <c r="AR19" s="215"/>
      <c r="AS19" s="215"/>
      <c r="AT19" s="215"/>
    </row>
    <row r="20" spans="1:46" ht="35.25" customHeight="1">
      <c r="A20" s="212">
        <v>14</v>
      </c>
      <c r="B20" s="212" t="s">
        <v>28</v>
      </c>
      <c r="C20" s="213">
        <f t="shared" si="0"/>
        <v>2300</v>
      </c>
      <c r="D20" s="203">
        <f t="shared" si="1"/>
        <v>0</v>
      </c>
      <c r="E20" s="203">
        <f t="shared" si="1"/>
        <v>0</v>
      </c>
      <c r="F20" s="203">
        <f t="shared" si="1"/>
        <v>0</v>
      </c>
      <c r="G20" s="203">
        <f t="shared" si="1"/>
        <v>0</v>
      </c>
      <c r="H20" s="203">
        <f t="shared" si="1"/>
        <v>2300</v>
      </c>
      <c r="I20" s="213">
        <f t="shared" si="2"/>
        <v>1500</v>
      </c>
      <c r="J20" s="203">
        <v>0</v>
      </c>
      <c r="K20" s="203">
        <v>0</v>
      </c>
      <c r="L20" s="203">
        <v>0</v>
      </c>
      <c r="M20" s="203">
        <v>0</v>
      </c>
      <c r="N20" s="203">
        <v>1500</v>
      </c>
      <c r="O20" s="213">
        <f t="shared" si="3"/>
        <v>500</v>
      </c>
      <c r="P20" s="203">
        <v>0</v>
      </c>
      <c r="Q20" s="203">
        <v>0</v>
      </c>
      <c r="R20" s="214">
        <v>0</v>
      </c>
      <c r="S20" s="203">
        <v>0</v>
      </c>
      <c r="T20" s="203">
        <v>500</v>
      </c>
      <c r="U20" s="213">
        <f t="shared" si="4"/>
        <v>300</v>
      </c>
      <c r="V20" s="203">
        <v>0</v>
      </c>
      <c r="W20" s="203">
        <v>0</v>
      </c>
      <c r="X20" s="203">
        <v>0</v>
      </c>
      <c r="Y20" s="203">
        <v>0</v>
      </c>
      <c r="Z20" s="203">
        <v>300</v>
      </c>
      <c r="AA20" s="507"/>
      <c r="AJ20" s="215"/>
      <c r="AK20" s="215"/>
      <c r="AL20" s="215"/>
      <c r="AM20" s="215"/>
      <c r="AN20" s="215"/>
      <c r="AO20" s="215"/>
      <c r="AP20" s="215"/>
      <c r="AQ20" s="215"/>
      <c r="AR20" s="215"/>
      <c r="AS20" s="215"/>
      <c r="AT20" s="215"/>
    </row>
    <row r="21" spans="1:46" ht="36" customHeight="1">
      <c r="A21" s="212">
        <v>15</v>
      </c>
      <c r="B21" s="212" t="s">
        <v>29</v>
      </c>
      <c r="C21" s="213">
        <f t="shared" si="0"/>
        <v>80000</v>
      </c>
      <c r="D21" s="203">
        <f t="shared" si="1"/>
        <v>0</v>
      </c>
      <c r="E21" s="203">
        <f t="shared" si="1"/>
        <v>0</v>
      </c>
      <c r="F21" s="203">
        <f t="shared" si="1"/>
        <v>0</v>
      </c>
      <c r="G21" s="203">
        <f t="shared" si="1"/>
        <v>0</v>
      </c>
      <c r="H21" s="203">
        <f t="shared" si="1"/>
        <v>80000</v>
      </c>
      <c r="I21" s="213">
        <f t="shared" si="2"/>
        <v>0</v>
      </c>
      <c r="J21" s="203">
        <v>0</v>
      </c>
      <c r="K21" s="203">
        <v>0</v>
      </c>
      <c r="L21" s="203">
        <v>0</v>
      </c>
      <c r="M21" s="203">
        <v>0</v>
      </c>
      <c r="N21" s="203">
        <v>0</v>
      </c>
      <c r="O21" s="213">
        <f t="shared" si="3"/>
        <v>40000</v>
      </c>
      <c r="P21" s="203">
        <v>0</v>
      </c>
      <c r="Q21" s="203">
        <v>0</v>
      </c>
      <c r="R21" s="214">
        <v>0</v>
      </c>
      <c r="S21" s="203">
        <v>0</v>
      </c>
      <c r="T21" s="203">
        <v>40000</v>
      </c>
      <c r="U21" s="213">
        <f t="shared" si="4"/>
        <v>40000</v>
      </c>
      <c r="V21" s="203">
        <v>0</v>
      </c>
      <c r="W21" s="203">
        <v>0</v>
      </c>
      <c r="X21" s="203">
        <v>0</v>
      </c>
      <c r="Y21" s="203">
        <v>0</v>
      </c>
      <c r="Z21" s="203">
        <v>40000</v>
      </c>
      <c r="AA21" s="507"/>
      <c r="AJ21" s="215"/>
      <c r="AK21" s="215"/>
      <c r="AL21" s="215"/>
      <c r="AM21" s="215"/>
      <c r="AN21" s="215"/>
      <c r="AO21" s="215"/>
      <c r="AP21" s="215"/>
      <c r="AQ21" s="215"/>
      <c r="AR21" s="215"/>
      <c r="AS21" s="215"/>
      <c r="AT21" s="215"/>
    </row>
    <row r="22" spans="1:46" ht="51" customHeight="1">
      <c r="A22" s="212">
        <v>16</v>
      </c>
      <c r="B22" s="212" t="s">
        <v>30</v>
      </c>
      <c r="C22" s="213">
        <f t="shared" si="0"/>
        <v>55500</v>
      </c>
      <c r="D22" s="203">
        <f t="shared" si="1"/>
        <v>13000</v>
      </c>
      <c r="E22" s="203">
        <f t="shared" si="1"/>
        <v>0</v>
      </c>
      <c r="F22" s="203">
        <f t="shared" si="1"/>
        <v>0</v>
      </c>
      <c r="G22" s="203">
        <f t="shared" si="1"/>
        <v>0</v>
      </c>
      <c r="H22" s="203">
        <f t="shared" si="1"/>
        <v>42500</v>
      </c>
      <c r="I22" s="213">
        <f t="shared" si="2"/>
        <v>12500</v>
      </c>
      <c r="J22" s="203">
        <v>3000</v>
      </c>
      <c r="K22" s="203">
        <v>0</v>
      </c>
      <c r="L22" s="203">
        <v>0</v>
      </c>
      <c r="M22" s="203">
        <v>0</v>
      </c>
      <c r="N22" s="203">
        <v>9500</v>
      </c>
      <c r="O22" s="213">
        <f t="shared" si="3"/>
        <v>43000</v>
      </c>
      <c r="P22" s="203">
        <v>10000</v>
      </c>
      <c r="Q22" s="203">
        <v>0</v>
      </c>
      <c r="R22" s="214">
        <v>0</v>
      </c>
      <c r="S22" s="203">
        <v>0</v>
      </c>
      <c r="T22" s="203">
        <v>33000</v>
      </c>
      <c r="U22" s="213">
        <f t="shared" si="4"/>
        <v>0</v>
      </c>
      <c r="V22" s="203">
        <v>0</v>
      </c>
      <c r="W22" s="203">
        <v>0</v>
      </c>
      <c r="X22" s="203">
        <v>0</v>
      </c>
      <c r="Y22" s="203">
        <v>0</v>
      </c>
      <c r="Z22" s="203">
        <v>0</v>
      </c>
      <c r="AA22" s="507"/>
      <c r="AJ22" s="215"/>
      <c r="AK22" s="215"/>
      <c r="AL22" s="215"/>
      <c r="AM22" s="215"/>
      <c r="AN22" s="215"/>
      <c r="AO22" s="215"/>
      <c r="AP22" s="215"/>
      <c r="AQ22" s="215"/>
      <c r="AR22" s="215"/>
      <c r="AS22" s="215"/>
      <c r="AT22" s="215"/>
    </row>
    <row r="23" spans="1:46" ht="31.5">
      <c r="A23" s="212">
        <v>17</v>
      </c>
      <c r="B23" s="212" t="s">
        <v>31</v>
      </c>
      <c r="C23" s="213">
        <f t="shared" si="0"/>
        <v>1400</v>
      </c>
      <c r="D23" s="203">
        <f t="shared" ref="D23:H27" si="5">J23+P23+V23</f>
        <v>0</v>
      </c>
      <c r="E23" s="203">
        <f t="shared" si="5"/>
        <v>0</v>
      </c>
      <c r="F23" s="203">
        <f t="shared" si="5"/>
        <v>0</v>
      </c>
      <c r="G23" s="203">
        <f t="shared" si="5"/>
        <v>0</v>
      </c>
      <c r="H23" s="203">
        <f t="shared" si="5"/>
        <v>1400</v>
      </c>
      <c r="I23" s="213">
        <f t="shared" si="2"/>
        <v>1400</v>
      </c>
      <c r="J23" s="203">
        <v>0</v>
      </c>
      <c r="K23" s="203">
        <v>0</v>
      </c>
      <c r="L23" s="203">
        <v>0</v>
      </c>
      <c r="M23" s="203">
        <v>0</v>
      </c>
      <c r="N23" s="203">
        <v>1400</v>
      </c>
      <c r="O23" s="213">
        <f t="shared" si="3"/>
        <v>0</v>
      </c>
      <c r="P23" s="203">
        <v>0</v>
      </c>
      <c r="Q23" s="203">
        <v>0</v>
      </c>
      <c r="R23" s="214">
        <v>0</v>
      </c>
      <c r="S23" s="203">
        <v>0</v>
      </c>
      <c r="T23" s="203">
        <v>0</v>
      </c>
      <c r="U23" s="213">
        <f t="shared" si="4"/>
        <v>0</v>
      </c>
      <c r="V23" s="203">
        <v>0</v>
      </c>
      <c r="W23" s="203">
        <v>0</v>
      </c>
      <c r="X23" s="203">
        <v>0</v>
      </c>
      <c r="Y23" s="203">
        <v>0</v>
      </c>
      <c r="Z23" s="203">
        <v>0</v>
      </c>
      <c r="AA23" s="507"/>
      <c r="AJ23" s="215"/>
      <c r="AK23" s="215"/>
      <c r="AL23" s="215"/>
      <c r="AM23" s="215"/>
      <c r="AN23" s="215"/>
      <c r="AO23" s="215"/>
      <c r="AP23" s="215"/>
      <c r="AQ23" s="215"/>
      <c r="AR23" s="215"/>
      <c r="AS23" s="215"/>
      <c r="AT23" s="215"/>
    </row>
    <row r="24" spans="1:46" ht="31.5">
      <c r="A24" s="212">
        <v>18</v>
      </c>
      <c r="B24" s="212" t="s">
        <v>32</v>
      </c>
      <c r="C24" s="213">
        <f t="shared" si="0"/>
        <v>50000</v>
      </c>
      <c r="D24" s="203">
        <f t="shared" si="5"/>
        <v>0</v>
      </c>
      <c r="E24" s="203">
        <f t="shared" si="5"/>
        <v>0</v>
      </c>
      <c r="F24" s="203">
        <f t="shared" si="5"/>
        <v>0</v>
      </c>
      <c r="G24" s="203">
        <f t="shared" si="5"/>
        <v>0</v>
      </c>
      <c r="H24" s="203">
        <f t="shared" si="5"/>
        <v>50000</v>
      </c>
      <c r="I24" s="213">
        <f t="shared" si="2"/>
        <v>20000</v>
      </c>
      <c r="J24" s="203">
        <v>0</v>
      </c>
      <c r="K24" s="203">
        <v>0</v>
      </c>
      <c r="L24" s="203">
        <v>0</v>
      </c>
      <c r="M24" s="203">
        <v>0</v>
      </c>
      <c r="N24" s="203">
        <v>20000</v>
      </c>
      <c r="O24" s="213">
        <f t="shared" si="3"/>
        <v>15000</v>
      </c>
      <c r="P24" s="203">
        <v>0</v>
      </c>
      <c r="Q24" s="203">
        <v>0</v>
      </c>
      <c r="R24" s="214">
        <v>0</v>
      </c>
      <c r="S24" s="203">
        <v>0</v>
      </c>
      <c r="T24" s="203">
        <v>15000</v>
      </c>
      <c r="U24" s="213">
        <f t="shared" si="4"/>
        <v>15000</v>
      </c>
      <c r="V24" s="203">
        <v>0</v>
      </c>
      <c r="W24" s="203">
        <v>0</v>
      </c>
      <c r="X24" s="203">
        <v>0</v>
      </c>
      <c r="Y24" s="203">
        <v>0</v>
      </c>
      <c r="Z24" s="203">
        <v>15000</v>
      </c>
      <c r="AA24" s="507"/>
      <c r="AJ24" s="215"/>
      <c r="AK24" s="215"/>
      <c r="AL24" s="215"/>
      <c r="AM24" s="215"/>
      <c r="AN24" s="215"/>
      <c r="AO24" s="215"/>
      <c r="AP24" s="215"/>
      <c r="AQ24" s="215"/>
      <c r="AR24" s="215"/>
      <c r="AS24" s="215"/>
      <c r="AT24" s="215"/>
    </row>
    <row r="25" spans="1:46" ht="47.25">
      <c r="A25" s="212">
        <v>19</v>
      </c>
      <c r="B25" s="212" t="s">
        <v>33</v>
      </c>
      <c r="C25" s="216">
        <f t="shared" si="0"/>
        <v>41700</v>
      </c>
      <c r="D25" s="345">
        <f t="shared" si="5"/>
        <v>0</v>
      </c>
      <c r="E25" s="345">
        <f t="shared" si="5"/>
        <v>0</v>
      </c>
      <c r="F25" s="345">
        <f t="shared" si="5"/>
        <v>0</v>
      </c>
      <c r="G25" s="345">
        <f t="shared" si="5"/>
        <v>0</v>
      </c>
      <c r="H25" s="345">
        <f t="shared" si="5"/>
        <v>41700</v>
      </c>
      <c r="I25" s="216">
        <f t="shared" si="2"/>
        <v>7500</v>
      </c>
      <c r="J25" s="345">
        <v>0</v>
      </c>
      <c r="K25" s="345">
        <v>0</v>
      </c>
      <c r="L25" s="345">
        <v>0</v>
      </c>
      <c r="M25" s="345">
        <v>0</v>
      </c>
      <c r="N25" s="345">
        <v>7500</v>
      </c>
      <c r="O25" s="216">
        <f t="shared" si="3"/>
        <v>17100</v>
      </c>
      <c r="P25" s="345">
        <v>0</v>
      </c>
      <c r="Q25" s="345">
        <v>0</v>
      </c>
      <c r="R25" s="20">
        <v>0</v>
      </c>
      <c r="S25" s="345">
        <v>0</v>
      </c>
      <c r="T25" s="345">
        <v>17100</v>
      </c>
      <c r="U25" s="216">
        <f t="shared" si="4"/>
        <v>17100</v>
      </c>
      <c r="V25" s="345">
        <v>0</v>
      </c>
      <c r="W25" s="345">
        <v>0</v>
      </c>
      <c r="X25" s="345">
        <v>0</v>
      </c>
      <c r="Y25" s="345">
        <v>0</v>
      </c>
      <c r="Z25" s="345">
        <v>17100</v>
      </c>
      <c r="AA25" s="507"/>
      <c r="AJ25" s="215"/>
      <c r="AK25" s="215"/>
      <c r="AL25" s="215"/>
      <c r="AM25" s="215"/>
      <c r="AN25" s="215"/>
      <c r="AO25" s="215"/>
      <c r="AP25" s="215"/>
      <c r="AQ25" s="215"/>
      <c r="AR25" s="215"/>
      <c r="AS25" s="215"/>
      <c r="AT25" s="215"/>
    </row>
    <row r="26" spans="1:46" ht="31.5">
      <c r="A26" s="212">
        <v>20</v>
      </c>
      <c r="B26" s="212" t="s">
        <v>34</v>
      </c>
      <c r="C26" s="213">
        <f t="shared" si="0"/>
        <v>21600</v>
      </c>
      <c r="D26" s="203">
        <f t="shared" si="5"/>
        <v>0</v>
      </c>
      <c r="E26" s="203">
        <f t="shared" si="5"/>
        <v>0</v>
      </c>
      <c r="F26" s="203">
        <f t="shared" si="5"/>
        <v>0</v>
      </c>
      <c r="G26" s="203">
        <f t="shared" si="5"/>
        <v>0</v>
      </c>
      <c r="H26" s="203">
        <f t="shared" si="5"/>
        <v>21600</v>
      </c>
      <c r="I26" s="213">
        <f t="shared" si="2"/>
        <v>4500</v>
      </c>
      <c r="J26" s="203">
        <v>0</v>
      </c>
      <c r="K26" s="203">
        <v>0</v>
      </c>
      <c r="L26" s="203">
        <v>0</v>
      </c>
      <c r="M26" s="203">
        <v>0</v>
      </c>
      <c r="N26" s="203">
        <v>4500</v>
      </c>
      <c r="O26" s="213">
        <f t="shared" si="3"/>
        <v>0</v>
      </c>
      <c r="P26" s="345">
        <v>0</v>
      </c>
      <c r="Q26" s="345">
        <v>0</v>
      </c>
      <c r="R26" s="20">
        <v>0</v>
      </c>
      <c r="S26" s="345">
        <v>0</v>
      </c>
      <c r="T26" s="345">
        <v>0</v>
      </c>
      <c r="U26" s="213">
        <f t="shared" si="4"/>
        <v>17100</v>
      </c>
      <c r="V26" s="203">
        <v>0</v>
      </c>
      <c r="W26" s="203">
        <v>0</v>
      </c>
      <c r="X26" s="203">
        <v>0</v>
      </c>
      <c r="Y26" s="203">
        <v>0</v>
      </c>
      <c r="Z26" s="203">
        <v>17100</v>
      </c>
      <c r="AA26" s="507"/>
      <c r="AJ26" s="215"/>
      <c r="AK26" s="215"/>
      <c r="AL26" s="215"/>
      <c r="AM26" s="215"/>
      <c r="AN26" s="215"/>
      <c r="AO26" s="215"/>
      <c r="AP26" s="215"/>
      <c r="AQ26" s="215"/>
      <c r="AR26" s="215"/>
      <c r="AS26" s="215"/>
      <c r="AT26" s="215"/>
    </row>
    <row r="27" spans="1:46" ht="31.5">
      <c r="A27" s="212">
        <v>21</v>
      </c>
      <c r="B27" s="212" t="s">
        <v>35</v>
      </c>
      <c r="C27" s="213">
        <f t="shared" si="0"/>
        <v>38406</v>
      </c>
      <c r="D27" s="203">
        <f t="shared" si="5"/>
        <v>0</v>
      </c>
      <c r="E27" s="203">
        <f t="shared" si="5"/>
        <v>0</v>
      </c>
      <c r="F27" s="203">
        <f t="shared" si="5"/>
        <v>0</v>
      </c>
      <c r="G27" s="203">
        <f t="shared" si="5"/>
        <v>0</v>
      </c>
      <c r="H27" s="203">
        <f t="shared" si="5"/>
        <v>38406</v>
      </c>
      <c r="I27" s="213">
        <f t="shared" si="2"/>
        <v>4200</v>
      </c>
      <c r="J27" s="203">
        <v>0</v>
      </c>
      <c r="K27" s="203">
        <v>0</v>
      </c>
      <c r="L27" s="203">
        <v>0</v>
      </c>
      <c r="M27" s="203">
        <v>0</v>
      </c>
      <c r="N27" s="203">
        <v>4200</v>
      </c>
      <c r="O27" s="213">
        <f t="shared" si="3"/>
        <v>17200</v>
      </c>
      <c r="P27" s="203">
        <v>0</v>
      </c>
      <c r="Q27" s="203">
        <v>0</v>
      </c>
      <c r="R27" s="214">
        <v>0</v>
      </c>
      <c r="S27" s="203">
        <v>0</v>
      </c>
      <c r="T27" s="203">
        <v>17200</v>
      </c>
      <c r="U27" s="213">
        <f t="shared" si="4"/>
        <v>17006</v>
      </c>
      <c r="V27" s="203">
        <v>0</v>
      </c>
      <c r="W27" s="203">
        <v>0</v>
      </c>
      <c r="X27" s="203">
        <v>0</v>
      </c>
      <c r="Y27" s="203">
        <v>0</v>
      </c>
      <c r="Z27" s="203">
        <v>17006</v>
      </c>
      <c r="AA27" s="507"/>
      <c r="AJ27" s="215"/>
      <c r="AK27" s="215"/>
      <c r="AL27" s="215"/>
      <c r="AM27" s="215"/>
      <c r="AN27" s="215"/>
      <c r="AO27" s="215"/>
      <c r="AP27" s="215"/>
      <c r="AQ27" s="215"/>
      <c r="AR27" s="215"/>
      <c r="AS27" s="215"/>
      <c r="AT27" s="215"/>
    </row>
    <row r="28" spans="1:46" ht="30.75" customHeight="1">
      <c r="A28" s="212">
        <v>22</v>
      </c>
      <c r="B28" s="231" t="s">
        <v>327</v>
      </c>
      <c r="C28" s="213">
        <v>45000</v>
      </c>
      <c r="D28" s="214">
        <v>15000</v>
      </c>
      <c r="E28" s="214">
        <v>0</v>
      </c>
      <c r="F28" s="214">
        <v>0</v>
      </c>
      <c r="G28" s="214">
        <v>0</v>
      </c>
      <c r="H28" s="214">
        <v>30000</v>
      </c>
      <c r="I28" s="213">
        <v>0</v>
      </c>
      <c r="J28" s="214">
        <v>0</v>
      </c>
      <c r="K28" s="214">
        <v>0</v>
      </c>
      <c r="L28" s="214">
        <v>0</v>
      </c>
      <c r="M28" s="214">
        <v>0</v>
      </c>
      <c r="N28" s="214">
        <v>0</v>
      </c>
      <c r="O28" s="213">
        <v>45000</v>
      </c>
      <c r="P28" s="214">
        <v>15000</v>
      </c>
      <c r="Q28" s="214">
        <v>0</v>
      </c>
      <c r="R28" s="214">
        <v>0</v>
      </c>
      <c r="S28" s="214">
        <v>0</v>
      </c>
      <c r="T28" s="214">
        <v>30000</v>
      </c>
      <c r="U28" s="213">
        <v>0</v>
      </c>
      <c r="V28" s="214">
        <v>0</v>
      </c>
      <c r="W28" s="214">
        <v>0</v>
      </c>
      <c r="X28" s="214">
        <v>0</v>
      </c>
      <c r="Y28" s="214">
        <v>0</v>
      </c>
      <c r="Z28" s="214">
        <v>0</v>
      </c>
      <c r="AA28" s="507"/>
      <c r="AJ28" s="215"/>
      <c r="AK28" s="215"/>
      <c r="AL28" s="215"/>
      <c r="AM28" s="215"/>
      <c r="AN28" s="215"/>
      <c r="AO28" s="215"/>
      <c r="AP28" s="215"/>
      <c r="AQ28" s="215"/>
      <c r="AR28" s="215"/>
      <c r="AS28" s="215"/>
      <c r="AT28" s="215"/>
    </row>
    <row r="29" spans="1:46" ht="36" customHeight="1">
      <c r="A29" s="212">
        <v>23</v>
      </c>
      <c r="B29" s="231" t="s">
        <v>328</v>
      </c>
      <c r="C29" s="213">
        <f>SUM(D29:H29)</f>
        <v>97500</v>
      </c>
      <c r="D29" s="214">
        <v>22500</v>
      </c>
      <c r="E29" s="214">
        <v>0</v>
      </c>
      <c r="F29" s="214">
        <v>0</v>
      </c>
      <c r="G29" s="214">
        <v>0</v>
      </c>
      <c r="H29" s="214">
        <v>75000</v>
      </c>
      <c r="I29" s="213">
        <v>0</v>
      </c>
      <c r="J29" s="214">
        <v>0</v>
      </c>
      <c r="K29" s="214">
        <v>0</v>
      </c>
      <c r="L29" s="214">
        <v>0</v>
      </c>
      <c r="M29" s="214">
        <v>0</v>
      </c>
      <c r="N29" s="214">
        <v>3.0000000000000001E-3</v>
      </c>
      <c r="O29" s="213">
        <v>97500</v>
      </c>
      <c r="P29" s="214">
        <v>22500</v>
      </c>
      <c r="Q29" s="214">
        <v>0</v>
      </c>
      <c r="R29" s="214">
        <v>0</v>
      </c>
      <c r="S29" s="214">
        <v>0</v>
      </c>
      <c r="T29" s="214">
        <v>75000</v>
      </c>
      <c r="U29" s="213">
        <v>0</v>
      </c>
      <c r="V29" s="214">
        <v>0</v>
      </c>
      <c r="W29" s="214">
        <v>0</v>
      </c>
      <c r="X29" s="214">
        <v>0</v>
      </c>
      <c r="Y29" s="214">
        <v>0</v>
      </c>
      <c r="Z29" s="214">
        <v>0</v>
      </c>
      <c r="AA29" s="508"/>
      <c r="AC29" s="312"/>
      <c r="AJ29" s="215"/>
      <c r="AK29" s="215"/>
      <c r="AL29" s="215"/>
      <c r="AM29" s="215"/>
      <c r="AN29" s="215"/>
      <c r="AO29" s="215"/>
      <c r="AP29" s="215"/>
      <c r="AQ29" s="215"/>
      <c r="AR29" s="215"/>
      <c r="AS29" s="215"/>
      <c r="AT29" s="215"/>
    </row>
    <row r="30" spans="1:46">
      <c r="A30" s="217"/>
      <c r="B30" s="218" t="s">
        <v>36</v>
      </c>
      <c r="C30" s="219">
        <f>SUM(C7:C29)</f>
        <v>641093</v>
      </c>
      <c r="D30" s="219">
        <f>SUM(D7:D29)</f>
        <v>51500</v>
      </c>
      <c r="E30" s="219">
        <f t="shared" ref="E30:N30" si="6">SUM(E7:E27)</f>
        <v>0</v>
      </c>
      <c r="F30" s="219">
        <f>SUM(F7:F29)</f>
        <v>1030</v>
      </c>
      <c r="G30" s="219">
        <f t="shared" si="6"/>
        <v>0</v>
      </c>
      <c r="H30" s="219">
        <f>SUM(H7:H29)</f>
        <v>588563</v>
      </c>
      <c r="I30" s="219">
        <f>SUM(I7:I29)</f>
        <v>128537</v>
      </c>
      <c r="J30" s="219">
        <f t="shared" si="6"/>
        <v>3000</v>
      </c>
      <c r="K30" s="219">
        <f t="shared" si="6"/>
        <v>0</v>
      </c>
      <c r="L30" s="219">
        <f t="shared" si="6"/>
        <v>330</v>
      </c>
      <c r="M30" s="219">
        <f t="shared" si="6"/>
        <v>0</v>
      </c>
      <c r="N30" s="219">
        <f t="shared" si="6"/>
        <v>125207</v>
      </c>
      <c r="O30" s="219">
        <f>SUM(O7:O29)</f>
        <v>339650</v>
      </c>
      <c r="P30" s="219">
        <f>SUM(P7:P29)</f>
        <v>48000</v>
      </c>
      <c r="Q30" s="219">
        <f>SUM(Q7:Q27)</f>
        <v>0</v>
      </c>
      <c r="R30" s="219">
        <f>SUM(R7:R29)</f>
        <v>350</v>
      </c>
      <c r="S30" s="219">
        <f>SUM(S7:S27)</f>
        <v>0</v>
      </c>
      <c r="T30" s="219">
        <f>SUM(T7:T29)</f>
        <v>291300</v>
      </c>
      <c r="U30" s="219">
        <f>SUM(U7:U29)</f>
        <v>172906</v>
      </c>
      <c r="V30" s="219">
        <f>SUM(V7:V27)</f>
        <v>500</v>
      </c>
      <c r="W30" s="219">
        <f>SUM(W7:W27)</f>
        <v>0</v>
      </c>
      <c r="X30" s="219">
        <f>SUM(X7:X27)</f>
        <v>350</v>
      </c>
      <c r="Y30" s="219">
        <f>SUM(Y7:Y27)</f>
        <v>0</v>
      </c>
      <c r="Z30" s="219">
        <f>SUM(Z7:Z27)</f>
        <v>172056</v>
      </c>
      <c r="AA30" s="350"/>
      <c r="AJ30" s="215"/>
      <c r="AK30" s="215"/>
      <c r="AL30" s="215"/>
      <c r="AM30" s="215"/>
      <c r="AN30" s="215"/>
      <c r="AO30" s="215"/>
      <c r="AP30" s="215"/>
      <c r="AQ30" s="215"/>
      <c r="AR30" s="215"/>
      <c r="AS30" s="215"/>
      <c r="AT30" s="215"/>
    </row>
    <row r="31" spans="1:46">
      <c r="A31" s="499" t="s">
        <v>37</v>
      </c>
      <c r="B31" s="499"/>
      <c r="C31" s="499"/>
      <c r="D31" s="499"/>
      <c r="E31" s="499"/>
      <c r="F31" s="499"/>
      <c r="G31" s="499"/>
      <c r="H31" s="499"/>
      <c r="I31" s="499"/>
      <c r="J31" s="499"/>
      <c r="K31" s="499"/>
      <c r="L31" s="499"/>
      <c r="M31" s="499"/>
      <c r="N31" s="499"/>
      <c r="O31" s="499"/>
      <c r="P31" s="499"/>
      <c r="Q31" s="499"/>
      <c r="R31" s="499"/>
      <c r="S31" s="499"/>
      <c r="T31" s="499"/>
      <c r="U31" s="499"/>
      <c r="V31" s="499"/>
      <c r="W31" s="499"/>
      <c r="X31" s="499"/>
      <c r="Y31" s="499"/>
      <c r="Z31" s="499"/>
      <c r="AA31" s="350"/>
      <c r="AJ31" s="215"/>
      <c r="AK31" s="215"/>
      <c r="AL31" s="215"/>
      <c r="AM31" s="215"/>
      <c r="AN31" s="215"/>
      <c r="AO31" s="215"/>
      <c r="AP31" s="215"/>
      <c r="AQ31" s="215"/>
      <c r="AR31" s="215"/>
      <c r="AS31" s="215"/>
      <c r="AT31" s="215"/>
    </row>
    <row r="32" spans="1:46" ht="94.5">
      <c r="A32" s="347">
        <v>1</v>
      </c>
      <c r="B32" s="212" t="s">
        <v>38</v>
      </c>
      <c r="C32" s="213">
        <f t="shared" ref="C32:C47" si="7">SUM(D32:H32)</f>
        <v>51.3</v>
      </c>
      <c r="D32" s="203">
        <f t="shared" ref="D32:H47" si="8">J32+P32+V32</f>
        <v>0</v>
      </c>
      <c r="E32" s="203">
        <f t="shared" si="8"/>
        <v>0</v>
      </c>
      <c r="F32" s="203">
        <f t="shared" si="8"/>
        <v>51.3</v>
      </c>
      <c r="G32" s="203">
        <f t="shared" si="8"/>
        <v>0</v>
      </c>
      <c r="H32" s="203">
        <f t="shared" si="8"/>
        <v>0</v>
      </c>
      <c r="I32" s="213">
        <f t="shared" ref="I32:I47" si="9">SUM(J32:N32)</f>
        <v>11.3</v>
      </c>
      <c r="J32" s="203">
        <v>0</v>
      </c>
      <c r="K32" s="203">
        <v>0</v>
      </c>
      <c r="L32" s="203">
        <v>11.3</v>
      </c>
      <c r="M32" s="203">
        <v>0</v>
      </c>
      <c r="N32" s="203">
        <v>0</v>
      </c>
      <c r="O32" s="213">
        <f t="shared" ref="O32:O47" si="10">SUM(P32:T32)</f>
        <v>20</v>
      </c>
      <c r="P32" s="203">
        <v>0</v>
      </c>
      <c r="Q32" s="203">
        <v>0</v>
      </c>
      <c r="R32" s="214">
        <v>20</v>
      </c>
      <c r="S32" s="203">
        <v>0</v>
      </c>
      <c r="T32" s="203">
        <v>0</v>
      </c>
      <c r="U32" s="213">
        <f t="shared" ref="U32:U47" si="11">SUM(V32:Z32)</f>
        <v>20</v>
      </c>
      <c r="V32" s="203">
        <v>0</v>
      </c>
      <c r="W32" s="203">
        <v>0</v>
      </c>
      <c r="X32" s="203">
        <v>20</v>
      </c>
      <c r="Y32" s="203">
        <v>0</v>
      </c>
      <c r="Z32" s="203">
        <v>0</v>
      </c>
      <c r="AA32" s="509" t="s">
        <v>645</v>
      </c>
      <c r="AJ32" s="215"/>
      <c r="AK32" s="215"/>
      <c r="AL32" s="215"/>
      <c r="AM32" s="215"/>
      <c r="AN32" s="215"/>
      <c r="AO32" s="215"/>
      <c r="AP32" s="215"/>
      <c r="AQ32" s="215"/>
      <c r="AR32" s="215"/>
      <c r="AS32" s="215"/>
      <c r="AT32" s="215"/>
    </row>
    <row r="33" spans="1:46" ht="36" customHeight="1">
      <c r="A33" s="347">
        <v>2</v>
      </c>
      <c r="B33" s="212" t="s">
        <v>39</v>
      </c>
      <c r="C33" s="213">
        <f t="shared" si="7"/>
        <v>100</v>
      </c>
      <c r="D33" s="203">
        <f t="shared" si="8"/>
        <v>0</v>
      </c>
      <c r="E33" s="203">
        <f t="shared" si="8"/>
        <v>0</v>
      </c>
      <c r="F33" s="203">
        <f t="shared" si="8"/>
        <v>100</v>
      </c>
      <c r="G33" s="203">
        <f t="shared" si="8"/>
        <v>0</v>
      </c>
      <c r="H33" s="203">
        <f t="shared" si="8"/>
        <v>0</v>
      </c>
      <c r="I33" s="213">
        <f t="shared" si="9"/>
        <v>0</v>
      </c>
      <c r="J33" s="203">
        <v>0</v>
      </c>
      <c r="K33" s="203">
        <v>0</v>
      </c>
      <c r="L33" s="203">
        <v>0</v>
      </c>
      <c r="M33" s="203">
        <v>0</v>
      </c>
      <c r="N33" s="203">
        <v>0</v>
      </c>
      <c r="O33" s="213">
        <f t="shared" si="10"/>
        <v>50</v>
      </c>
      <c r="P33" s="203">
        <v>0</v>
      </c>
      <c r="Q33" s="203">
        <v>0</v>
      </c>
      <c r="R33" s="214">
        <v>50</v>
      </c>
      <c r="S33" s="203">
        <v>0</v>
      </c>
      <c r="T33" s="203">
        <v>0</v>
      </c>
      <c r="U33" s="213">
        <f t="shared" si="11"/>
        <v>50</v>
      </c>
      <c r="V33" s="203">
        <v>0</v>
      </c>
      <c r="W33" s="203">
        <v>0</v>
      </c>
      <c r="X33" s="203">
        <v>50</v>
      </c>
      <c r="Y33" s="203">
        <v>0</v>
      </c>
      <c r="Z33" s="203">
        <v>0</v>
      </c>
      <c r="AA33" s="510"/>
      <c r="AJ33" s="215"/>
      <c r="AK33" s="215"/>
      <c r="AL33" s="215"/>
      <c r="AM33" s="215"/>
      <c r="AN33" s="215"/>
      <c r="AO33" s="215"/>
      <c r="AP33" s="215"/>
      <c r="AQ33" s="215"/>
      <c r="AR33" s="215"/>
      <c r="AS33" s="215"/>
      <c r="AT33" s="215"/>
    </row>
    <row r="34" spans="1:46" ht="63">
      <c r="A34" s="347">
        <v>3</v>
      </c>
      <c r="B34" s="212" t="s">
        <v>40</v>
      </c>
      <c r="C34" s="213">
        <f t="shared" si="7"/>
        <v>205.7</v>
      </c>
      <c r="D34" s="203">
        <f t="shared" si="8"/>
        <v>0</v>
      </c>
      <c r="E34" s="203">
        <f t="shared" si="8"/>
        <v>0</v>
      </c>
      <c r="F34" s="203">
        <f t="shared" si="8"/>
        <v>205.7</v>
      </c>
      <c r="G34" s="203">
        <f t="shared" si="8"/>
        <v>0</v>
      </c>
      <c r="H34" s="203">
        <f t="shared" si="8"/>
        <v>0</v>
      </c>
      <c r="I34" s="213">
        <f t="shared" si="9"/>
        <v>105.7</v>
      </c>
      <c r="J34" s="203">
        <v>0</v>
      </c>
      <c r="K34" s="203">
        <v>0</v>
      </c>
      <c r="L34" s="203">
        <v>105.7</v>
      </c>
      <c r="M34" s="203">
        <v>0</v>
      </c>
      <c r="N34" s="203">
        <v>0</v>
      </c>
      <c r="O34" s="213">
        <f t="shared" si="10"/>
        <v>50</v>
      </c>
      <c r="P34" s="203">
        <v>0</v>
      </c>
      <c r="Q34" s="203">
        <v>0</v>
      </c>
      <c r="R34" s="214">
        <v>50</v>
      </c>
      <c r="S34" s="203">
        <v>0</v>
      </c>
      <c r="T34" s="203">
        <v>0</v>
      </c>
      <c r="U34" s="213">
        <f t="shared" si="11"/>
        <v>50</v>
      </c>
      <c r="V34" s="203">
        <v>0</v>
      </c>
      <c r="W34" s="203">
        <v>0</v>
      </c>
      <c r="X34" s="203">
        <v>50</v>
      </c>
      <c r="Y34" s="203">
        <v>0</v>
      </c>
      <c r="Z34" s="203">
        <v>0</v>
      </c>
      <c r="AA34" s="510"/>
      <c r="AJ34" s="215"/>
      <c r="AK34" s="215"/>
      <c r="AL34" s="215"/>
      <c r="AM34" s="215"/>
      <c r="AN34" s="215"/>
      <c r="AO34" s="215"/>
      <c r="AP34" s="215"/>
      <c r="AQ34" s="215"/>
      <c r="AR34" s="215"/>
      <c r="AS34" s="215"/>
      <c r="AT34" s="215"/>
    </row>
    <row r="35" spans="1:46" ht="35.25" customHeight="1">
      <c r="A35" s="347">
        <v>4</v>
      </c>
      <c r="B35" s="212" t="s">
        <v>41</v>
      </c>
      <c r="C35" s="213">
        <f t="shared" si="7"/>
        <v>19</v>
      </c>
      <c r="D35" s="203">
        <f t="shared" si="8"/>
        <v>0</v>
      </c>
      <c r="E35" s="203">
        <f t="shared" si="8"/>
        <v>0</v>
      </c>
      <c r="F35" s="203">
        <f t="shared" si="8"/>
        <v>19</v>
      </c>
      <c r="G35" s="203">
        <f t="shared" si="8"/>
        <v>0</v>
      </c>
      <c r="H35" s="203">
        <f t="shared" si="8"/>
        <v>0</v>
      </c>
      <c r="I35" s="213">
        <f t="shared" si="9"/>
        <v>0</v>
      </c>
      <c r="J35" s="203">
        <v>0</v>
      </c>
      <c r="K35" s="203">
        <v>0</v>
      </c>
      <c r="L35" s="203">
        <v>0</v>
      </c>
      <c r="M35" s="203">
        <v>0</v>
      </c>
      <c r="N35" s="203">
        <v>0</v>
      </c>
      <c r="O35" s="213">
        <f t="shared" si="10"/>
        <v>9</v>
      </c>
      <c r="P35" s="203">
        <v>0</v>
      </c>
      <c r="Q35" s="203">
        <v>0</v>
      </c>
      <c r="R35" s="214">
        <f>10-1</f>
        <v>9</v>
      </c>
      <c r="S35" s="203">
        <v>0</v>
      </c>
      <c r="T35" s="203">
        <v>0</v>
      </c>
      <c r="U35" s="213">
        <f t="shared" si="11"/>
        <v>10</v>
      </c>
      <c r="V35" s="203">
        <v>0</v>
      </c>
      <c r="W35" s="203">
        <v>0</v>
      </c>
      <c r="X35" s="203">
        <v>10</v>
      </c>
      <c r="Y35" s="203">
        <v>0</v>
      </c>
      <c r="Z35" s="203">
        <v>0</v>
      </c>
      <c r="AA35" s="510"/>
      <c r="AJ35" s="215"/>
      <c r="AK35" s="215"/>
      <c r="AL35" s="215"/>
      <c r="AM35" s="215"/>
      <c r="AN35" s="215"/>
      <c r="AO35" s="215"/>
      <c r="AP35" s="215"/>
      <c r="AQ35" s="215"/>
      <c r="AR35" s="215"/>
      <c r="AS35" s="215"/>
      <c r="AT35" s="215"/>
    </row>
    <row r="36" spans="1:46" ht="59.25" customHeight="1">
      <c r="A36" s="347">
        <v>5</v>
      </c>
      <c r="B36" s="212" t="s">
        <v>42</v>
      </c>
      <c r="C36" s="213">
        <f t="shared" si="7"/>
        <v>660</v>
      </c>
      <c r="D36" s="203">
        <f t="shared" si="8"/>
        <v>0</v>
      </c>
      <c r="E36" s="203">
        <f t="shared" si="8"/>
        <v>0</v>
      </c>
      <c r="F36" s="203">
        <f t="shared" si="8"/>
        <v>660</v>
      </c>
      <c r="G36" s="203">
        <f t="shared" si="8"/>
        <v>0</v>
      </c>
      <c r="H36" s="203">
        <f t="shared" si="8"/>
        <v>0</v>
      </c>
      <c r="I36" s="213">
        <f t="shared" si="9"/>
        <v>0</v>
      </c>
      <c r="J36" s="203">
        <v>0</v>
      </c>
      <c r="K36" s="203">
        <v>0</v>
      </c>
      <c r="L36" s="203">
        <v>0</v>
      </c>
      <c r="M36" s="203">
        <v>0</v>
      </c>
      <c r="N36" s="203">
        <v>0</v>
      </c>
      <c r="O36" s="213">
        <f t="shared" si="10"/>
        <v>650</v>
      </c>
      <c r="P36" s="203">
        <v>0</v>
      </c>
      <c r="Q36" s="203">
        <v>0</v>
      </c>
      <c r="R36" s="214">
        <v>650</v>
      </c>
      <c r="S36" s="203">
        <v>0</v>
      </c>
      <c r="T36" s="203">
        <v>0</v>
      </c>
      <c r="U36" s="213">
        <f t="shared" si="11"/>
        <v>10</v>
      </c>
      <c r="V36" s="203">
        <v>0</v>
      </c>
      <c r="W36" s="203">
        <v>0</v>
      </c>
      <c r="X36" s="203">
        <v>10</v>
      </c>
      <c r="Y36" s="203">
        <v>0</v>
      </c>
      <c r="Z36" s="203">
        <v>0</v>
      </c>
      <c r="AA36" s="510"/>
      <c r="AJ36" s="215"/>
      <c r="AK36" s="215"/>
      <c r="AL36" s="215"/>
      <c r="AM36" s="215"/>
      <c r="AN36" s="215"/>
      <c r="AO36" s="215"/>
      <c r="AP36" s="215"/>
      <c r="AQ36" s="215"/>
      <c r="AR36" s="215"/>
      <c r="AS36" s="215"/>
      <c r="AT36" s="215"/>
    </row>
    <row r="37" spans="1:46" ht="47.25">
      <c r="A37" s="347">
        <v>6</v>
      </c>
      <c r="B37" s="212" t="s">
        <v>43</v>
      </c>
      <c r="C37" s="213">
        <f t="shared" si="7"/>
        <v>93</v>
      </c>
      <c r="D37" s="203">
        <f t="shared" si="8"/>
        <v>0</v>
      </c>
      <c r="E37" s="203">
        <f t="shared" si="8"/>
        <v>0</v>
      </c>
      <c r="F37" s="203">
        <f t="shared" si="8"/>
        <v>93</v>
      </c>
      <c r="G37" s="203">
        <f t="shared" si="8"/>
        <v>0</v>
      </c>
      <c r="H37" s="203">
        <f t="shared" si="8"/>
        <v>0</v>
      </c>
      <c r="I37" s="213">
        <f t="shared" si="9"/>
        <v>33</v>
      </c>
      <c r="J37" s="203">
        <v>0</v>
      </c>
      <c r="K37" s="203">
        <v>0</v>
      </c>
      <c r="L37" s="203">
        <v>33</v>
      </c>
      <c r="M37" s="203">
        <v>0</v>
      </c>
      <c r="N37" s="203">
        <v>0</v>
      </c>
      <c r="O37" s="213">
        <f t="shared" si="10"/>
        <v>30</v>
      </c>
      <c r="P37" s="203">
        <v>0</v>
      </c>
      <c r="Q37" s="203">
        <v>0</v>
      </c>
      <c r="R37" s="214">
        <v>30</v>
      </c>
      <c r="S37" s="203">
        <v>0</v>
      </c>
      <c r="T37" s="203">
        <v>0</v>
      </c>
      <c r="U37" s="213">
        <f t="shared" si="11"/>
        <v>30</v>
      </c>
      <c r="V37" s="203">
        <v>0</v>
      </c>
      <c r="W37" s="203">
        <v>0</v>
      </c>
      <c r="X37" s="203">
        <v>30</v>
      </c>
      <c r="Y37" s="203">
        <v>0</v>
      </c>
      <c r="Z37" s="203">
        <v>0</v>
      </c>
      <c r="AA37" s="510"/>
      <c r="AJ37" s="215"/>
      <c r="AK37" s="215"/>
      <c r="AL37" s="215"/>
      <c r="AM37" s="215"/>
      <c r="AN37" s="215"/>
      <c r="AO37" s="215"/>
      <c r="AP37" s="215"/>
      <c r="AQ37" s="215"/>
      <c r="AR37" s="215"/>
      <c r="AS37" s="215"/>
      <c r="AT37" s="215"/>
    </row>
    <row r="38" spans="1:46" ht="31.5">
      <c r="A38" s="347">
        <v>7</v>
      </c>
      <c r="B38" s="212" t="s">
        <v>44</v>
      </c>
      <c r="C38" s="213">
        <f t="shared" si="7"/>
        <v>350</v>
      </c>
      <c r="D38" s="203">
        <f t="shared" si="8"/>
        <v>0</v>
      </c>
      <c r="E38" s="203">
        <f t="shared" si="8"/>
        <v>0</v>
      </c>
      <c r="F38" s="203">
        <f t="shared" si="8"/>
        <v>350</v>
      </c>
      <c r="G38" s="203">
        <f t="shared" si="8"/>
        <v>0</v>
      </c>
      <c r="H38" s="203">
        <f t="shared" si="8"/>
        <v>0</v>
      </c>
      <c r="I38" s="213">
        <f t="shared" si="9"/>
        <v>350</v>
      </c>
      <c r="J38" s="203">
        <v>0</v>
      </c>
      <c r="K38" s="203">
        <v>0</v>
      </c>
      <c r="L38" s="203">
        <v>350</v>
      </c>
      <c r="M38" s="203">
        <v>0</v>
      </c>
      <c r="N38" s="203">
        <v>0</v>
      </c>
      <c r="O38" s="213">
        <f t="shared" si="10"/>
        <v>0</v>
      </c>
      <c r="P38" s="203">
        <v>0</v>
      </c>
      <c r="Q38" s="203">
        <v>0</v>
      </c>
      <c r="R38" s="214">
        <v>0</v>
      </c>
      <c r="S38" s="203">
        <v>0</v>
      </c>
      <c r="T38" s="203">
        <v>0</v>
      </c>
      <c r="U38" s="213">
        <f t="shared" si="11"/>
        <v>0</v>
      </c>
      <c r="V38" s="203">
        <v>0</v>
      </c>
      <c r="W38" s="203">
        <v>0</v>
      </c>
      <c r="X38" s="203">
        <v>0</v>
      </c>
      <c r="Y38" s="203">
        <v>0</v>
      </c>
      <c r="Z38" s="203">
        <v>0</v>
      </c>
      <c r="AA38" s="510"/>
      <c r="AJ38" s="215"/>
      <c r="AK38" s="215"/>
      <c r="AL38" s="215"/>
      <c r="AM38" s="215"/>
      <c r="AN38" s="215"/>
      <c r="AO38" s="215"/>
      <c r="AP38" s="215"/>
      <c r="AQ38" s="215"/>
      <c r="AR38" s="215"/>
      <c r="AS38" s="215"/>
      <c r="AT38" s="215"/>
    </row>
    <row r="39" spans="1:46" ht="31.5">
      <c r="A39" s="347">
        <v>8</v>
      </c>
      <c r="B39" s="212" t="s">
        <v>45</v>
      </c>
      <c r="C39" s="213">
        <f t="shared" si="7"/>
        <v>9</v>
      </c>
      <c r="D39" s="203">
        <f t="shared" si="8"/>
        <v>0</v>
      </c>
      <c r="E39" s="203">
        <f t="shared" si="8"/>
        <v>0</v>
      </c>
      <c r="F39" s="203">
        <f t="shared" si="8"/>
        <v>9</v>
      </c>
      <c r="G39" s="203">
        <f t="shared" si="8"/>
        <v>0</v>
      </c>
      <c r="H39" s="203">
        <f t="shared" si="8"/>
        <v>0</v>
      </c>
      <c r="I39" s="213">
        <f t="shared" si="9"/>
        <v>0</v>
      </c>
      <c r="J39" s="203">
        <v>0</v>
      </c>
      <c r="K39" s="203">
        <v>0</v>
      </c>
      <c r="L39" s="203">
        <v>0</v>
      </c>
      <c r="M39" s="203">
        <v>0</v>
      </c>
      <c r="N39" s="203">
        <v>0</v>
      </c>
      <c r="O39" s="213">
        <f t="shared" si="10"/>
        <v>4</v>
      </c>
      <c r="P39" s="203">
        <v>0</v>
      </c>
      <c r="Q39" s="203">
        <v>0</v>
      </c>
      <c r="R39" s="214">
        <v>4</v>
      </c>
      <c r="S39" s="203">
        <v>0</v>
      </c>
      <c r="T39" s="203">
        <v>0</v>
      </c>
      <c r="U39" s="213">
        <f t="shared" si="11"/>
        <v>5</v>
      </c>
      <c r="V39" s="203">
        <v>0</v>
      </c>
      <c r="W39" s="203">
        <v>0</v>
      </c>
      <c r="X39" s="203">
        <v>5</v>
      </c>
      <c r="Y39" s="203">
        <v>0</v>
      </c>
      <c r="Z39" s="203">
        <v>0</v>
      </c>
      <c r="AA39" s="510"/>
      <c r="AJ39" s="215"/>
      <c r="AK39" s="215"/>
      <c r="AL39" s="215"/>
      <c r="AM39" s="215"/>
      <c r="AN39" s="215"/>
      <c r="AO39" s="215"/>
      <c r="AP39" s="215"/>
      <c r="AQ39" s="215"/>
      <c r="AR39" s="215"/>
      <c r="AS39" s="215"/>
      <c r="AT39" s="215"/>
    </row>
    <row r="40" spans="1:46">
      <c r="A40" s="347">
        <v>9</v>
      </c>
      <c r="B40" s="212" t="s">
        <v>46</v>
      </c>
      <c r="C40" s="213">
        <f t="shared" si="7"/>
        <v>20</v>
      </c>
      <c r="D40" s="203">
        <f t="shared" si="8"/>
        <v>0</v>
      </c>
      <c r="E40" s="203">
        <f t="shared" si="8"/>
        <v>0</v>
      </c>
      <c r="F40" s="203">
        <f t="shared" si="8"/>
        <v>20</v>
      </c>
      <c r="G40" s="203">
        <f t="shared" si="8"/>
        <v>0</v>
      </c>
      <c r="H40" s="203">
        <f t="shared" si="8"/>
        <v>0</v>
      </c>
      <c r="I40" s="213">
        <f t="shared" si="9"/>
        <v>0</v>
      </c>
      <c r="J40" s="203">
        <v>0</v>
      </c>
      <c r="K40" s="203">
        <v>0</v>
      </c>
      <c r="L40" s="203">
        <v>0</v>
      </c>
      <c r="M40" s="203">
        <v>0</v>
      </c>
      <c r="N40" s="203">
        <v>0</v>
      </c>
      <c r="O40" s="213">
        <f t="shared" si="10"/>
        <v>10</v>
      </c>
      <c r="P40" s="203">
        <v>0</v>
      </c>
      <c r="Q40" s="203">
        <v>0</v>
      </c>
      <c r="R40" s="214">
        <v>10</v>
      </c>
      <c r="S40" s="203">
        <v>0</v>
      </c>
      <c r="T40" s="203">
        <v>0</v>
      </c>
      <c r="U40" s="213">
        <f t="shared" si="11"/>
        <v>10</v>
      </c>
      <c r="V40" s="203">
        <v>0</v>
      </c>
      <c r="W40" s="203">
        <v>0</v>
      </c>
      <c r="X40" s="203">
        <v>10</v>
      </c>
      <c r="Y40" s="203">
        <v>0</v>
      </c>
      <c r="Z40" s="203">
        <v>0</v>
      </c>
      <c r="AA40" s="510"/>
      <c r="AJ40" s="215"/>
      <c r="AK40" s="215"/>
      <c r="AL40" s="215"/>
      <c r="AM40" s="215"/>
      <c r="AN40" s="215"/>
      <c r="AO40" s="215"/>
      <c r="AP40" s="215"/>
      <c r="AQ40" s="215"/>
      <c r="AR40" s="215"/>
      <c r="AS40" s="215"/>
      <c r="AT40" s="215"/>
    </row>
    <row r="41" spans="1:46" ht="47.25">
      <c r="A41" s="347">
        <v>10</v>
      </c>
      <c r="B41" s="212" t="s">
        <v>47</v>
      </c>
      <c r="C41" s="213">
        <f t="shared" si="7"/>
        <v>20</v>
      </c>
      <c r="D41" s="203">
        <f t="shared" si="8"/>
        <v>0</v>
      </c>
      <c r="E41" s="203">
        <f t="shared" si="8"/>
        <v>0</v>
      </c>
      <c r="F41" s="203">
        <f t="shared" si="8"/>
        <v>20</v>
      </c>
      <c r="G41" s="203">
        <f t="shared" si="8"/>
        <v>0</v>
      </c>
      <c r="H41" s="203">
        <f t="shared" si="8"/>
        <v>0</v>
      </c>
      <c r="I41" s="213">
        <f t="shared" si="9"/>
        <v>0</v>
      </c>
      <c r="J41" s="203">
        <v>0</v>
      </c>
      <c r="K41" s="203">
        <v>0</v>
      </c>
      <c r="L41" s="203">
        <v>0</v>
      </c>
      <c r="M41" s="203">
        <v>0</v>
      </c>
      <c r="N41" s="203">
        <v>0</v>
      </c>
      <c r="O41" s="213">
        <f t="shared" si="10"/>
        <v>10</v>
      </c>
      <c r="P41" s="203">
        <v>0</v>
      </c>
      <c r="Q41" s="203">
        <v>0</v>
      </c>
      <c r="R41" s="214">
        <v>10</v>
      </c>
      <c r="S41" s="203">
        <v>0</v>
      </c>
      <c r="T41" s="203">
        <v>0</v>
      </c>
      <c r="U41" s="213">
        <f t="shared" si="11"/>
        <v>10</v>
      </c>
      <c r="V41" s="203">
        <v>0</v>
      </c>
      <c r="W41" s="203">
        <v>0</v>
      </c>
      <c r="X41" s="203">
        <v>10</v>
      </c>
      <c r="Y41" s="203">
        <v>0</v>
      </c>
      <c r="Z41" s="203">
        <v>0</v>
      </c>
      <c r="AA41" s="510"/>
      <c r="AJ41" s="215"/>
      <c r="AK41" s="215"/>
      <c r="AL41" s="215"/>
      <c r="AM41" s="215"/>
      <c r="AN41" s="215"/>
      <c r="AO41" s="215"/>
      <c r="AP41" s="215"/>
      <c r="AQ41" s="215"/>
      <c r="AR41" s="215"/>
      <c r="AS41" s="215"/>
      <c r="AT41" s="215"/>
    </row>
    <row r="42" spans="1:46" ht="47.25">
      <c r="A42" s="347">
        <v>11</v>
      </c>
      <c r="B42" s="212" t="s">
        <v>48</v>
      </c>
      <c r="C42" s="213">
        <f t="shared" si="7"/>
        <v>141.54</v>
      </c>
      <c r="D42" s="203">
        <f t="shared" si="8"/>
        <v>105.96</v>
      </c>
      <c r="E42" s="203">
        <f t="shared" si="8"/>
        <v>5.58</v>
      </c>
      <c r="F42" s="203">
        <f t="shared" si="8"/>
        <v>30</v>
      </c>
      <c r="G42" s="203">
        <f t="shared" si="8"/>
        <v>0</v>
      </c>
      <c r="H42" s="203">
        <f t="shared" si="8"/>
        <v>0</v>
      </c>
      <c r="I42" s="213">
        <f t="shared" si="9"/>
        <v>0</v>
      </c>
      <c r="J42" s="203">
        <v>0</v>
      </c>
      <c r="K42" s="203">
        <v>0</v>
      </c>
      <c r="L42" s="203">
        <v>0</v>
      </c>
      <c r="M42" s="203">
        <v>0</v>
      </c>
      <c r="N42" s="203">
        <v>0</v>
      </c>
      <c r="O42" s="213">
        <f t="shared" si="10"/>
        <v>131.54</v>
      </c>
      <c r="P42" s="203">
        <v>105.96</v>
      </c>
      <c r="Q42" s="203">
        <v>5.58</v>
      </c>
      <c r="R42" s="214">
        <f>10+10</f>
        <v>20</v>
      </c>
      <c r="S42" s="203">
        <v>0</v>
      </c>
      <c r="T42" s="203">
        <v>0</v>
      </c>
      <c r="U42" s="213">
        <f t="shared" si="11"/>
        <v>10</v>
      </c>
      <c r="V42" s="203">
        <v>0</v>
      </c>
      <c r="W42" s="203">
        <v>0</v>
      </c>
      <c r="X42" s="203">
        <v>10</v>
      </c>
      <c r="Y42" s="203">
        <v>0</v>
      </c>
      <c r="Z42" s="203">
        <v>0</v>
      </c>
      <c r="AA42" s="510"/>
      <c r="AC42" s="312"/>
      <c r="AJ42" s="215"/>
      <c r="AK42" s="215"/>
      <c r="AL42" s="215"/>
      <c r="AM42" s="215"/>
      <c r="AN42" s="215"/>
      <c r="AO42" s="215"/>
      <c r="AP42" s="215"/>
      <c r="AQ42" s="215"/>
      <c r="AR42" s="215"/>
      <c r="AS42" s="215"/>
      <c r="AT42" s="215"/>
    </row>
    <row r="43" spans="1:46" ht="31.5">
      <c r="A43" s="347">
        <v>12</v>
      </c>
      <c r="B43" s="212" t="s">
        <v>49</v>
      </c>
      <c r="C43" s="213">
        <f t="shared" si="7"/>
        <v>30</v>
      </c>
      <c r="D43" s="203">
        <f t="shared" si="8"/>
        <v>0</v>
      </c>
      <c r="E43" s="203">
        <f t="shared" si="8"/>
        <v>0</v>
      </c>
      <c r="F43" s="203">
        <f t="shared" si="8"/>
        <v>30</v>
      </c>
      <c r="G43" s="203">
        <f t="shared" si="8"/>
        <v>0</v>
      </c>
      <c r="H43" s="203">
        <f t="shared" si="8"/>
        <v>0</v>
      </c>
      <c r="I43" s="213">
        <f t="shared" si="9"/>
        <v>0</v>
      </c>
      <c r="J43" s="203">
        <v>0</v>
      </c>
      <c r="K43" s="203">
        <v>0</v>
      </c>
      <c r="L43" s="203">
        <v>0</v>
      </c>
      <c r="M43" s="203">
        <v>0</v>
      </c>
      <c r="N43" s="203">
        <v>0</v>
      </c>
      <c r="O43" s="213">
        <f t="shared" si="10"/>
        <v>15</v>
      </c>
      <c r="P43" s="203">
        <v>0</v>
      </c>
      <c r="Q43" s="203">
        <v>0</v>
      </c>
      <c r="R43" s="214">
        <v>15</v>
      </c>
      <c r="S43" s="203">
        <v>0</v>
      </c>
      <c r="T43" s="203">
        <v>0</v>
      </c>
      <c r="U43" s="213">
        <f t="shared" si="11"/>
        <v>15</v>
      </c>
      <c r="V43" s="203">
        <v>0</v>
      </c>
      <c r="W43" s="203">
        <v>0</v>
      </c>
      <c r="X43" s="203">
        <v>15</v>
      </c>
      <c r="Y43" s="203">
        <v>0</v>
      </c>
      <c r="Z43" s="203">
        <v>0</v>
      </c>
      <c r="AA43" s="510"/>
      <c r="AJ43" s="215"/>
      <c r="AK43" s="215"/>
      <c r="AL43" s="215"/>
      <c r="AM43" s="215"/>
      <c r="AN43" s="215"/>
      <c r="AO43" s="215"/>
      <c r="AP43" s="215"/>
      <c r="AQ43" s="215"/>
      <c r="AR43" s="215"/>
      <c r="AS43" s="215"/>
      <c r="AT43" s="215"/>
    </row>
    <row r="44" spans="1:46" ht="31.5">
      <c r="A44" s="346">
        <v>13</v>
      </c>
      <c r="B44" s="212" t="s">
        <v>50</v>
      </c>
      <c r="C44" s="213">
        <f t="shared" si="7"/>
        <v>1180</v>
      </c>
      <c r="D44" s="203">
        <f t="shared" si="8"/>
        <v>0</v>
      </c>
      <c r="E44" s="203">
        <f t="shared" si="8"/>
        <v>0</v>
      </c>
      <c r="F44" s="203">
        <f t="shared" si="8"/>
        <v>1180</v>
      </c>
      <c r="G44" s="203">
        <f t="shared" si="8"/>
        <v>0</v>
      </c>
      <c r="H44" s="203">
        <f t="shared" si="8"/>
        <v>0</v>
      </c>
      <c r="I44" s="213">
        <f t="shared" si="9"/>
        <v>1180</v>
      </c>
      <c r="J44" s="203">
        <v>0</v>
      </c>
      <c r="K44" s="203">
        <v>0</v>
      </c>
      <c r="L44" s="203">
        <v>1180</v>
      </c>
      <c r="M44" s="203">
        <v>0</v>
      </c>
      <c r="N44" s="203">
        <v>0</v>
      </c>
      <c r="O44" s="213">
        <f t="shared" si="10"/>
        <v>0</v>
      </c>
      <c r="P44" s="203">
        <v>0</v>
      </c>
      <c r="Q44" s="203">
        <v>0</v>
      </c>
      <c r="R44" s="214">
        <v>0</v>
      </c>
      <c r="S44" s="203">
        <v>0</v>
      </c>
      <c r="T44" s="203">
        <v>0</v>
      </c>
      <c r="U44" s="213">
        <f t="shared" si="11"/>
        <v>0</v>
      </c>
      <c r="V44" s="203">
        <v>0</v>
      </c>
      <c r="W44" s="203">
        <v>0</v>
      </c>
      <c r="X44" s="203">
        <v>0</v>
      </c>
      <c r="Y44" s="203">
        <v>0</v>
      </c>
      <c r="Z44" s="203">
        <v>0</v>
      </c>
      <c r="AA44" s="510"/>
      <c r="AJ44" s="215"/>
      <c r="AK44" s="215"/>
      <c r="AL44" s="215"/>
      <c r="AM44" s="215"/>
      <c r="AN44" s="215"/>
      <c r="AO44" s="215"/>
      <c r="AP44" s="215"/>
      <c r="AQ44" s="215"/>
      <c r="AR44" s="215"/>
      <c r="AS44" s="215"/>
      <c r="AT44" s="215"/>
    </row>
    <row r="45" spans="1:46" ht="31.5">
      <c r="A45" s="347">
        <v>14</v>
      </c>
      <c r="B45" s="212" t="s">
        <v>51</v>
      </c>
      <c r="C45" s="213">
        <f t="shared" si="7"/>
        <v>101</v>
      </c>
      <c r="D45" s="203">
        <f t="shared" si="8"/>
        <v>100</v>
      </c>
      <c r="E45" s="203">
        <f t="shared" si="8"/>
        <v>0</v>
      </c>
      <c r="F45" s="203">
        <f t="shared" si="8"/>
        <v>1</v>
      </c>
      <c r="G45" s="203">
        <f t="shared" si="8"/>
        <v>0</v>
      </c>
      <c r="H45" s="203">
        <f t="shared" si="8"/>
        <v>0</v>
      </c>
      <c r="I45" s="213">
        <f t="shared" si="9"/>
        <v>101</v>
      </c>
      <c r="J45" s="203">
        <v>100</v>
      </c>
      <c r="K45" s="203">
        <v>0</v>
      </c>
      <c r="L45" s="203">
        <v>1</v>
      </c>
      <c r="M45" s="203">
        <v>0</v>
      </c>
      <c r="N45" s="203">
        <v>0</v>
      </c>
      <c r="O45" s="213">
        <f t="shared" si="10"/>
        <v>0</v>
      </c>
      <c r="P45" s="203">
        <v>0</v>
      </c>
      <c r="Q45" s="203">
        <v>0</v>
      </c>
      <c r="R45" s="214">
        <v>0</v>
      </c>
      <c r="S45" s="203">
        <v>0</v>
      </c>
      <c r="T45" s="203">
        <v>0</v>
      </c>
      <c r="U45" s="213">
        <f t="shared" si="11"/>
        <v>0</v>
      </c>
      <c r="V45" s="203">
        <v>0</v>
      </c>
      <c r="W45" s="203">
        <v>0</v>
      </c>
      <c r="X45" s="203">
        <v>0</v>
      </c>
      <c r="Y45" s="203">
        <v>0</v>
      </c>
      <c r="Z45" s="203">
        <v>0</v>
      </c>
      <c r="AA45" s="510"/>
      <c r="AJ45" s="215"/>
      <c r="AK45" s="215"/>
      <c r="AL45" s="215"/>
      <c r="AM45" s="215"/>
      <c r="AN45" s="215"/>
      <c r="AO45" s="215"/>
      <c r="AP45" s="215"/>
      <c r="AQ45" s="215"/>
      <c r="AR45" s="215"/>
      <c r="AS45" s="215"/>
      <c r="AT45" s="215"/>
    </row>
    <row r="46" spans="1:46" ht="31.5">
      <c r="A46" s="346">
        <v>15</v>
      </c>
      <c r="B46" s="212" t="s">
        <v>52</v>
      </c>
      <c r="C46" s="213">
        <f t="shared" si="7"/>
        <v>303</v>
      </c>
      <c r="D46" s="203">
        <f t="shared" si="8"/>
        <v>295</v>
      </c>
      <c r="E46" s="203">
        <f t="shared" si="8"/>
        <v>5</v>
      </c>
      <c r="F46" s="203">
        <f t="shared" si="8"/>
        <v>3</v>
      </c>
      <c r="G46" s="203">
        <f t="shared" si="8"/>
        <v>0</v>
      </c>
      <c r="H46" s="203">
        <f t="shared" si="8"/>
        <v>0</v>
      </c>
      <c r="I46" s="213">
        <f t="shared" si="9"/>
        <v>202</v>
      </c>
      <c r="J46" s="203">
        <v>200</v>
      </c>
      <c r="K46" s="203">
        <v>0</v>
      </c>
      <c r="L46" s="203">
        <v>2</v>
      </c>
      <c r="M46" s="203">
        <v>0</v>
      </c>
      <c r="N46" s="203">
        <v>0</v>
      </c>
      <c r="O46" s="213">
        <f t="shared" si="10"/>
        <v>101</v>
      </c>
      <c r="P46" s="203">
        <v>95</v>
      </c>
      <c r="Q46" s="203">
        <v>5</v>
      </c>
      <c r="R46" s="214">
        <v>1</v>
      </c>
      <c r="S46" s="203">
        <v>0</v>
      </c>
      <c r="T46" s="203">
        <v>0</v>
      </c>
      <c r="U46" s="213">
        <f t="shared" si="11"/>
        <v>0</v>
      </c>
      <c r="V46" s="203">
        <v>0</v>
      </c>
      <c r="W46" s="203">
        <v>0</v>
      </c>
      <c r="X46" s="203">
        <v>0</v>
      </c>
      <c r="Y46" s="203">
        <v>0</v>
      </c>
      <c r="Z46" s="203">
        <v>0</v>
      </c>
      <c r="AA46" s="510"/>
      <c r="AJ46" s="215"/>
      <c r="AK46" s="215"/>
      <c r="AL46" s="215"/>
      <c r="AM46" s="215"/>
      <c r="AN46" s="215"/>
      <c r="AO46" s="215"/>
      <c r="AP46" s="215"/>
      <c r="AQ46" s="215"/>
      <c r="AR46" s="215"/>
      <c r="AS46" s="215"/>
      <c r="AT46" s="215"/>
    </row>
    <row r="47" spans="1:46" ht="16.5" customHeight="1">
      <c r="A47" s="347">
        <v>16</v>
      </c>
      <c r="B47" s="212" t="s">
        <v>53</v>
      </c>
      <c r="C47" s="213">
        <f t="shared" si="7"/>
        <v>5220.34033</v>
      </c>
      <c r="D47" s="203">
        <f t="shared" si="8"/>
        <v>4959.3233099999998</v>
      </c>
      <c r="E47" s="203">
        <f t="shared" si="8"/>
        <v>0</v>
      </c>
      <c r="F47" s="203">
        <f t="shared" si="8"/>
        <v>261.01702000000023</v>
      </c>
      <c r="G47" s="203">
        <f t="shared" si="8"/>
        <v>0</v>
      </c>
      <c r="H47" s="203">
        <f t="shared" si="8"/>
        <v>0</v>
      </c>
      <c r="I47" s="213">
        <f t="shared" si="9"/>
        <v>5220.34033</v>
      </c>
      <c r="J47" s="203">
        <v>4959.3233099999998</v>
      </c>
      <c r="K47" s="203">
        <v>0</v>
      </c>
      <c r="L47" s="203">
        <f>5220.34033-J47</f>
        <v>261.01702000000023</v>
      </c>
      <c r="M47" s="203">
        <v>0</v>
      </c>
      <c r="N47" s="203">
        <v>0</v>
      </c>
      <c r="O47" s="213">
        <f t="shared" si="10"/>
        <v>0</v>
      </c>
      <c r="P47" s="203">
        <v>0</v>
      </c>
      <c r="Q47" s="203">
        <v>0</v>
      </c>
      <c r="R47" s="214">
        <v>0</v>
      </c>
      <c r="S47" s="203">
        <v>0</v>
      </c>
      <c r="T47" s="203">
        <v>0</v>
      </c>
      <c r="U47" s="213">
        <f t="shared" si="11"/>
        <v>0</v>
      </c>
      <c r="V47" s="203">
        <v>0</v>
      </c>
      <c r="W47" s="203">
        <v>0</v>
      </c>
      <c r="X47" s="203">
        <v>0</v>
      </c>
      <c r="Y47" s="203">
        <v>0</v>
      </c>
      <c r="Z47" s="203">
        <v>0</v>
      </c>
      <c r="AA47" s="511"/>
      <c r="AJ47" s="215"/>
      <c r="AK47" s="215"/>
      <c r="AL47" s="215"/>
      <c r="AM47" s="215"/>
      <c r="AN47" s="215"/>
      <c r="AO47" s="215"/>
      <c r="AP47" s="215"/>
      <c r="AQ47" s="215"/>
      <c r="AR47" s="215"/>
      <c r="AS47" s="215"/>
      <c r="AT47" s="215"/>
    </row>
    <row r="48" spans="1:46">
      <c r="A48" s="217"/>
      <c r="B48" s="218" t="s">
        <v>54</v>
      </c>
      <c r="C48" s="221">
        <f>SUM(C32:C47)</f>
        <v>8503.88033</v>
      </c>
      <c r="D48" s="221">
        <f t="shared" ref="D48:Z48" si="12">SUM(D32:D47)</f>
        <v>5460.2833099999998</v>
      </c>
      <c r="E48" s="221">
        <f t="shared" si="12"/>
        <v>10.58</v>
      </c>
      <c r="F48" s="221">
        <f t="shared" si="12"/>
        <v>3033.0170200000002</v>
      </c>
      <c r="G48" s="221">
        <f t="shared" si="12"/>
        <v>0</v>
      </c>
      <c r="H48" s="221">
        <f t="shared" si="12"/>
        <v>0</v>
      </c>
      <c r="I48" s="221">
        <f t="shared" si="12"/>
        <v>7203.34033</v>
      </c>
      <c r="J48" s="221">
        <f t="shared" si="12"/>
        <v>5259.3233099999998</v>
      </c>
      <c r="K48" s="221">
        <f t="shared" si="12"/>
        <v>0</v>
      </c>
      <c r="L48" s="221">
        <f>SUM(L32:L47)</f>
        <v>1944.0170200000002</v>
      </c>
      <c r="M48" s="221">
        <f t="shared" si="12"/>
        <v>0</v>
      </c>
      <c r="N48" s="221">
        <f t="shared" si="12"/>
        <v>0</v>
      </c>
      <c r="O48" s="221">
        <f t="shared" si="12"/>
        <v>1080.54</v>
      </c>
      <c r="P48" s="221">
        <f t="shared" si="12"/>
        <v>200.95999999999998</v>
      </c>
      <c r="Q48" s="221">
        <f t="shared" si="12"/>
        <v>10.58</v>
      </c>
      <c r="R48" s="221">
        <f t="shared" si="12"/>
        <v>869</v>
      </c>
      <c r="S48" s="221">
        <f t="shared" si="12"/>
        <v>0</v>
      </c>
      <c r="T48" s="221">
        <f t="shared" si="12"/>
        <v>0</v>
      </c>
      <c r="U48" s="221">
        <f t="shared" si="12"/>
        <v>220</v>
      </c>
      <c r="V48" s="221">
        <f t="shared" si="12"/>
        <v>0</v>
      </c>
      <c r="W48" s="221">
        <f t="shared" si="12"/>
        <v>0</v>
      </c>
      <c r="X48" s="221">
        <f t="shared" si="12"/>
        <v>220</v>
      </c>
      <c r="Y48" s="221">
        <f t="shared" si="12"/>
        <v>0</v>
      </c>
      <c r="Z48" s="221">
        <f t="shared" si="12"/>
        <v>0</v>
      </c>
      <c r="AA48" s="350"/>
      <c r="AJ48" s="215"/>
      <c r="AK48" s="215"/>
      <c r="AL48" s="215"/>
      <c r="AM48" s="215"/>
      <c r="AN48" s="215"/>
      <c r="AO48" s="215"/>
      <c r="AP48" s="215"/>
      <c r="AQ48" s="215"/>
      <c r="AR48" s="215"/>
      <c r="AS48" s="215"/>
      <c r="AT48" s="215"/>
    </row>
    <row r="49" spans="1:46">
      <c r="A49" s="499" t="s">
        <v>55</v>
      </c>
      <c r="B49" s="499"/>
      <c r="C49" s="499"/>
      <c r="D49" s="499"/>
      <c r="E49" s="499"/>
      <c r="F49" s="499"/>
      <c r="G49" s="499"/>
      <c r="H49" s="499"/>
      <c r="I49" s="499"/>
      <c r="J49" s="499"/>
      <c r="K49" s="499"/>
      <c r="L49" s="499"/>
      <c r="M49" s="499"/>
      <c r="N49" s="499"/>
      <c r="O49" s="499"/>
      <c r="P49" s="499"/>
      <c r="Q49" s="499"/>
      <c r="R49" s="499"/>
      <c r="S49" s="499"/>
      <c r="T49" s="499"/>
      <c r="U49" s="499"/>
      <c r="V49" s="499"/>
      <c r="W49" s="499"/>
      <c r="X49" s="499"/>
      <c r="Y49" s="499"/>
      <c r="Z49" s="499"/>
      <c r="AA49" s="350"/>
      <c r="AJ49" s="215"/>
      <c r="AK49" s="215"/>
      <c r="AL49" s="215"/>
      <c r="AM49" s="215"/>
      <c r="AN49" s="215"/>
      <c r="AO49" s="215"/>
      <c r="AP49" s="215"/>
      <c r="AQ49" s="215"/>
      <c r="AR49" s="215"/>
      <c r="AS49" s="215"/>
      <c r="AT49" s="215"/>
    </row>
    <row r="50" spans="1:46" ht="48" customHeight="1">
      <c r="A50" s="347">
        <v>1</v>
      </c>
      <c r="B50" s="212" t="s">
        <v>56</v>
      </c>
      <c r="C50" s="213">
        <f t="shared" ref="C50:C59" si="13">SUM(D50:H50)</f>
        <v>139</v>
      </c>
      <c r="D50" s="203">
        <f t="shared" ref="D50:H59" si="14">J50+P50+V50</f>
        <v>0</v>
      </c>
      <c r="E50" s="203">
        <f t="shared" si="14"/>
        <v>0</v>
      </c>
      <c r="F50" s="203">
        <f t="shared" si="14"/>
        <v>139</v>
      </c>
      <c r="G50" s="203">
        <f t="shared" si="14"/>
        <v>0</v>
      </c>
      <c r="H50" s="203">
        <f t="shared" si="14"/>
        <v>0</v>
      </c>
      <c r="I50" s="213">
        <f t="shared" ref="I50:I59" si="15">SUM(J50:N50)</f>
        <v>59</v>
      </c>
      <c r="J50" s="203">
        <v>0</v>
      </c>
      <c r="K50" s="203">
        <v>0</v>
      </c>
      <c r="L50" s="203">
        <v>59</v>
      </c>
      <c r="M50" s="203">
        <v>0</v>
      </c>
      <c r="N50" s="203">
        <v>0</v>
      </c>
      <c r="O50" s="213">
        <f t="shared" ref="O50:O59" si="16">SUM(P50:T50)</f>
        <v>40</v>
      </c>
      <c r="P50" s="203">
        <v>0</v>
      </c>
      <c r="Q50" s="203">
        <v>0</v>
      </c>
      <c r="R50" s="214">
        <v>40</v>
      </c>
      <c r="S50" s="203">
        <v>0</v>
      </c>
      <c r="T50" s="203">
        <v>0</v>
      </c>
      <c r="U50" s="213">
        <f t="shared" ref="U50:U59" si="17">SUM(V50:Z50)</f>
        <v>40</v>
      </c>
      <c r="V50" s="203">
        <v>0</v>
      </c>
      <c r="W50" s="203">
        <v>0</v>
      </c>
      <c r="X50" s="203">
        <v>40</v>
      </c>
      <c r="Y50" s="203">
        <v>0</v>
      </c>
      <c r="Z50" s="203">
        <v>0</v>
      </c>
      <c r="AA50" s="509" t="s">
        <v>645</v>
      </c>
      <c r="AJ50" s="215"/>
      <c r="AK50" s="215"/>
      <c r="AL50" s="215"/>
      <c r="AM50" s="215"/>
      <c r="AN50" s="215"/>
      <c r="AO50" s="215"/>
      <c r="AP50" s="215"/>
      <c r="AQ50" s="215"/>
      <c r="AR50" s="215"/>
      <c r="AS50" s="215"/>
      <c r="AT50" s="215"/>
    </row>
    <row r="51" spans="1:46" ht="63">
      <c r="A51" s="347">
        <v>2</v>
      </c>
      <c r="B51" s="212" t="s">
        <v>57</v>
      </c>
      <c r="C51" s="213">
        <f t="shared" si="13"/>
        <v>0</v>
      </c>
      <c r="D51" s="203">
        <f t="shared" si="14"/>
        <v>0</v>
      </c>
      <c r="E51" s="203">
        <f t="shared" si="14"/>
        <v>0</v>
      </c>
      <c r="F51" s="203">
        <f t="shared" si="14"/>
        <v>0</v>
      </c>
      <c r="G51" s="203">
        <f t="shared" si="14"/>
        <v>0</v>
      </c>
      <c r="H51" s="203">
        <f t="shared" si="14"/>
        <v>0</v>
      </c>
      <c r="I51" s="213">
        <f t="shared" si="15"/>
        <v>0</v>
      </c>
      <c r="J51" s="203">
        <v>0</v>
      </c>
      <c r="K51" s="203">
        <v>0</v>
      </c>
      <c r="L51" s="203">
        <v>0</v>
      </c>
      <c r="M51" s="203">
        <v>0</v>
      </c>
      <c r="N51" s="203">
        <v>0</v>
      </c>
      <c r="O51" s="213">
        <f t="shared" si="16"/>
        <v>0</v>
      </c>
      <c r="P51" s="203">
        <v>0</v>
      </c>
      <c r="Q51" s="203">
        <v>0</v>
      </c>
      <c r="R51" s="214">
        <v>0</v>
      </c>
      <c r="S51" s="203">
        <v>0</v>
      </c>
      <c r="T51" s="203">
        <v>0</v>
      </c>
      <c r="U51" s="213">
        <f t="shared" si="17"/>
        <v>0</v>
      </c>
      <c r="V51" s="203">
        <v>0</v>
      </c>
      <c r="W51" s="203">
        <v>0</v>
      </c>
      <c r="X51" s="203">
        <v>0</v>
      </c>
      <c r="Y51" s="203">
        <v>0</v>
      </c>
      <c r="Z51" s="203">
        <v>0</v>
      </c>
      <c r="AA51" s="510"/>
      <c r="AJ51" s="215"/>
      <c r="AK51" s="215"/>
      <c r="AL51" s="215"/>
      <c r="AM51" s="215"/>
      <c r="AN51" s="215"/>
      <c r="AO51" s="215"/>
      <c r="AP51" s="215"/>
      <c r="AQ51" s="215"/>
      <c r="AR51" s="215"/>
      <c r="AS51" s="215"/>
      <c r="AT51" s="215"/>
    </row>
    <row r="52" spans="1:46">
      <c r="A52" s="347">
        <v>3</v>
      </c>
      <c r="B52" s="212" t="s">
        <v>58</v>
      </c>
      <c r="C52" s="213">
        <f t="shared" si="13"/>
        <v>0</v>
      </c>
      <c r="D52" s="203">
        <f t="shared" si="14"/>
        <v>0</v>
      </c>
      <c r="E52" s="203">
        <f t="shared" si="14"/>
        <v>0</v>
      </c>
      <c r="F52" s="203">
        <f t="shared" si="14"/>
        <v>0</v>
      </c>
      <c r="G52" s="203">
        <f t="shared" si="14"/>
        <v>0</v>
      </c>
      <c r="H52" s="203">
        <f t="shared" si="14"/>
        <v>0</v>
      </c>
      <c r="I52" s="213">
        <f t="shared" si="15"/>
        <v>0</v>
      </c>
      <c r="J52" s="203">
        <v>0</v>
      </c>
      <c r="K52" s="203">
        <v>0</v>
      </c>
      <c r="L52" s="203">
        <v>0</v>
      </c>
      <c r="M52" s="203">
        <v>0</v>
      </c>
      <c r="N52" s="203">
        <v>0</v>
      </c>
      <c r="O52" s="213">
        <f t="shared" si="16"/>
        <v>0</v>
      </c>
      <c r="P52" s="203">
        <v>0</v>
      </c>
      <c r="Q52" s="203">
        <v>0</v>
      </c>
      <c r="R52" s="214">
        <v>0</v>
      </c>
      <c r="S52" s="203">
        <v>0</v>
      </c>
      <c r="T52" s="203">
        <v>0</v>
      </c>
      <c r="U52" s="213">
        <f t="shared" si="17"/>
        <v>0</v>
      </c>
      <c r="V52" s="203">
        <v>0</v>
      </c>
      <c r="W52" s="203">
        <v>0</v>
      </c>
      <c r="X52" s="203">
        <v>0</v>
      </c>
      <c r="Y52" s="203">
        <v>0</v>
      </c>
      <c r="Z52" s="203">
        <v>0</v>
      </c>
      <c r="AA52" s="510"/>
      <c r="AJ52" s="215"/>
      <c r="AK52" s="215"/>
      <c r="AL52" s="215"/>
      <c r="AM52" s="215"/>
      <c r="AN52" s="215"/>
      <c r="AO52" s="215"/>
      <c r="AP52" s="215"/>
      <c r="AQ52" s="215"/>
      <c r="AR52" s="215"/>
      <c r="AS52" s="215"/>
      <c r="AT52" s="215"/>
    </row>
    <row r="53" spans="1:46" ht="63">
      <c r="A53" s="347">
        <v>4</v>
      </c>
      <c r="B53" s="212" t="s">
        <v>59</v>
      </c>
      <c r="C53" s="213">
        <f t="shared" si="13"/>
        <v>0</v>
      </c>
      <c r="D53" s="203">
        <f t="shared" si="14"/>
        <v>0</v>
      </c>
      <c r="E53" s="203">
        <f t="shared" si="14"/>
        <v>0</v>
      </c>
      <c r="F53" s="203">
        <f t="shared" si="14"/>
        <v>0</v>
      </c>
      <c r="G53" s="203">
        <f t="shared" si="14"/>
        <v>0</v>
      </c>
      <c r="H53" s="203">
        <f t="shared" si="14"/>
        <v>0</v>
      </c>
      <c r="I53" s="213">
        <f t="shared" si="15"/>
        <v>0</v>
      </c>
      <c r="J53" s="203">
        <v>0</v>
      </c>
      <c r="K53" s="203">
        <v>0</v>
      </c>
      <c r="L53" s="203">
        <v>0</v>
      </c>
      <c r="M53" s="203">
        <v>0</v>
      </c>
      <c r="N53" s="203">
        <v>0</v>
      </c>
      <c r="O53" s="213">
        <f t="shared" si="16"/>
        <v>0</v>
      </c>
      <c r="P53" s="203">
        <v>0</v>
      </c>
      <c r="Q53" s="203">
        <v>0</v>
      </c>
      <c r="R53" s="214">
        <v>0</v>
      </c>
      <c r="S53" s="203">
        <v>0</v>
      </c>
      <c r="T53" s="203">
        <v>0</v>
      </c>
      <c r="U53" s="213">
        <f t="shared" si="17"/>
        <v>0</v>
      </c>
      <c r="V53" s="203">
        <v>0</v>
      </c>
      <c r="W53" s="203">
        <v>0</v>
      </c>
      <c r="X53" s="203">
        <v>0</v>
      </c>
      <c r="Y53" s="203">
        <v>0</v>
      </c>
      <c r="Z53" s="203">
        <v>0</v>
      </c>
      <c r="AA53" s="510"/>
      <c r="AJ53" s="215"/>
      <c r="AK53" s="215"/>
      <c r="AL53" s="215"/>
      <c r="AM53" s="215"/>
      <c r="AN53" s="215"/>
      <c r="AO53" s="215"/>
      <c r="AP53" s="215"/>
      <c r="AQ53" s="215"/>
      <c r="AR53" s="215"/>
      <c r="AS53" s="215"/>
      <c r="AT53" s="215"/>
    </row>
    <row r="54" spans="1:46" ht="63">
      <c r="A54" s="347">
        <v>5</v>
      </c>
      <c r="B54" s="222" t="s">
        <v>60</v>
      </c>
      <c r="C54" s="213">
        <f t="shared" si="13"/>
        <v>10</v>
      </c>
      <c r="D54" s="203">
        <f t="shared" si="14"/>
        <v>0</v>
      </c>
      <c r="E54" s="203">
        <f t="shared" si="14"/>
        <v>0</v>
      </c>
      <c r="F54" s="203">
        <f t="shared" si="14"/>
        <v>10</v>
      </c>
      <c r="G54" s="203">
        <f t="shared" si="14"/>
        <v>0</v>
      </c>
      <c r="H54" s="203">
        <f t="shared" si="14"/>
        <v>0</v>
      </c>
      <c r="I54" s="213">
        <f t="shared" si="15"/>
        <v>0</v>
      </c>
      <c r="J54" s="203">
        <v>0</v>
      </c>
      <c r="K54" s="203">
        <v>0</v>
      </c>
      <c r="L54" s="203">
        <v>0</v>
      </c>
      <c r="M54" s="203">
        <v>0</v>
      </c>
      <c r="N54" s="203">
        <v>0</v>
      </c>
      <c r="O54" s="213">
        <f t="shared" si="16"/>
        <v>5</v>
      </c>
      <c r="P54" s="203">
        <v>0</v>
      </c>
      <c r="Q54" s="203">
        <v>0</v>
      </c>
      <c r="R54" s="214">
        <v>5</v>
      </c>
      <c r="S54" s="203">
        <v>0</v>
      </c>
      <c r="T54" s="203">
        <v>0</v>
      </c>
      <c r="U54" s="213">
        <f t="shared" si="17"/>
        <v>5</v>
      </c>
      <c r="V54" s="203">
        <v>0</v>
      </c>
      <c r="W54" s="203">
        <v>0</v>
      </c>
      <c r="X54" s="203">
        <v>5</v>
      </c>
      <c r="Y54" s="203">
        <v>0</v>
      </c>
      <c r="Z54" s="203">
        <v>0</v>
      </c>
      <c r="AA54" s="510"/>
      <c r="AJ54" s="215"/>
      <c r="AK54" s="215"/>
      <c r="AL54" s="215"/>
      <c r="AM54" s="215"/>
      <c r="AN54" s="215"/>
      <c r="AO54" s="215"/>
      <c r="AP54" s="215"/>
      <c r="AQ54" s="215"/>
      <c r="AR54" s="215"/>
      <c r="AS54" s="215"/>
      <c r="AT54" s="215"/>
    </row>
    <row r="55" spans="1:46" ht="98.25" customHeight="1">
      <c r="A55" s="347">
        <v>6</v>
      </c>
      <c r="B55" s="212" t="s">
        <v>61</v>
      </c>
      <c r="C55" s="213">
        <f t="shared" si="13"/>
        <v>101</v>
      </c>
      <c r="D55" s="203">
        <f t="shared" si="14"/>
        <v>0</v>
      </c>
      <c r="E55" s="203">
        <f t="shared" si="14"/>
        <v>0</v>
      </c>
      <c r="F55" s="203">
        <f t="shared" si="14"/>
        <v>101</v>
      </c>
      <c r="G55" s="203">
        <f t="shared" si="14"/>
        <v>0</v>
      </c>
      <c r="H55" s="203">
        <f t="shared" si="14"/>
        <v>0</v>
      </c>
      <c r="I55" s="213">
        <f t="shared" si="15"/>
        <v>31</v>
      </c>
      <c r="J55" s="203">
        <v>0</v>
      </c>
      <c r="K55" s="203">
        <v>0</v>
      </c>
      <c r="L55" s="203">
        <v>31</v>
      </c>
      <c r="M55" s="203">
        <v>0</v>
      </c>
      <c r="N55" s="203">
        <v>0</v>
      </c>
      <c r="O55" s="213">
        <f t="shared" si="16"/>
        <v>0</v>
      </c>
      <c r="P55" s="203">
        <v>0</v>
      </c>
      <c r="Q55" s="203">
        <v>0</v>
      </c>
      <c r="R55" s="214">
        <v>0</v>
      </c>
      <c r="S55" s="203">
        <v>0</v>
      </c>
      <c r="T55" s="203">
        <v>0</v>
      </c>
      <c r="U55" s="213">
        <f t="shared" si="17"/>
        <v>70</v>
      </c>
      <c r="V55" s="203">
        <v>0</v>
      </c>
      <c r="W55" s="203">
        <v>0</v>
      </c>
      <c r="X55" s="203">
        <v>70</v>
      </c>
      <c r="Y55" s="203">
        <v>0</v>
      </c>
      <c r="Z55" s="203">
        <v>0</v>
      </c>
      <c r="AA55" s="510"/>
      <c r="AC55" s="312"/>
      <c r="AJ55" s="215"/>
      <c r="AK55" s="215"/>
      <c r="AL55" s="215"/>
      <c r="AM55" s="215"/>
      <c r="AN55" s="215"/>
      <c r="AO55" s="215"/>
      <c r="AP55" s="215"/>
      <c r="AQ55" s="215"/>
      <c r="AR55" s="215"/>
      <c r="AS55" s="215"/>
      <c r="AT55" s="215"/>
    </row>
    <row r="56" spans="1:46" ht="31.5">
      <c r="A56" s="347">
        <v>7</v>
      </c>
      <c r="B56" s="212" t="s">
        <v>62</v>
      </c>
      <c r="C56" s="213">
        <f t="shared" si="13"/>
        <v>40</v>
      </c>
      <c r="D56" s="203">
        <f t="shared" si="14"/>
        <v>0</v>
      </c>
      <c r="E56" s="203">
        <f t="shared" si="14"/>
        <v>0</v>
      </c>
      <c r="F56" s="203">
        <f t="shared" si="14"/>
        <v>40</v>
      </c>
      <c r="G56" s="203">
        <f t="shared" si="14"/>
        <v>0</v>
      </c>
      <c r="H56" s="203">
        <f t="shared" si="14"/>
        <v>0</v>
      </c>
      <c r="I56" s="213">
        <f t="shared" si="15"/>
        <v>0</v>
      </c>
      <c r="J56" s="203">
        <v>0</v>
      </c>
      <c r="K56" s="203">
        <v>0</v>
      </c>
      <c r="L56" s="203">
        <v>0</v>
      </c>
      <c r="M56" s="203">
        <v>0</v>
      </c>
      <c r="N56" s="203">
        <v>0</v>
      </c>
      <c r="O56" s="213">
        <f t="shared" si="16"/>
        <v>40</v>
      </c>
      <c r="P56" s="203">
        <v>0</v>
      </c>
      <c r="Q56" s="203">
        <v>0</v>
      </c>
      <c r="R56" s="214">
        <v>40</v>
      </c>
      <c r="S56" s="203">
        <v>0</v>
      </c>
      <c r="T56" s="203">
        <v>0</v>
      </c>
      <c r="U56" s="213">
        <f t="shared" si="17"/>
        <v>0</v>
      </c>
      <c r="V56" s="203">
        <v>0</v>
      </c>
      <c r="W56" s="203">
        <v>0</v>
      </c>
      <c r="X56" s="203">
        <v>0</v>
      </c>
      <c r="Y56" s="203">
        <v>0</v>
      </c>
      <c r="Z56" s="203">
        <v>0</v>
      </c>
      <c r="AA56" s="510"/>
      <c r="AJ56" s="215"/>
      <c r="AK56" s="215"/>
      <c r="AL56" s="215"/>
      <c r="AM56" s="215"/>
      <c r="AN56" s="215"/>
      <c r="AO56" s="215"/>
      <c r="AP56" s="215"/>
      <c r="AQ56" s="215"/>
      <c r="AR56" s="215"/>
      <c r="AS56" s="215"/>
      <c r="AT56" s="215"/>
    </row>
    <row r="57" spans="1:46" ht="102.75" customHeight="1">
      <c r="A57" s="347">
        <v>8</v>
      </c>
      <c r="B57" s="212" t="s">
        <v>63</v>
      </c>
      <c r="C57" s="213">
        <f t="shared" si="13"/>
        <v>60</v>
      </c>
      <c r="D57" s="203">
        <f t="shared" si="14"/>
        <v>0</v>
      </c>
      <c r="E57" s="203">
        <f t="shared" si="14"/>
        <v>0</v>
      </c>
      <c r="F57" s="203">
        <f t="shared" si="14"/>
        <v>60</v>
      </c>
      <c r="G57" s="203">
        <f t="shared" si="14"/>
        <v>0</v>
      </c>
      <c r="H57" s="203">
        <f t="shared" si="14"/>
        <v>0</v>
      </c>
      <c r="I57" s="213">
        <f t="shared" si="15"/>
        <v>10</v>
      </c>
      <c r="J57" s="203">
        <v>0</v>
      </c>
      <c r="K57" s="203">
        <v>0</v>
      </c>
      <c r="L57" s="203">
        <v>10</v>
      </c>
      <c r="M57" s="203">
        <v>0</v>
      </c>
      <c r="N57" s="203">
        <v>0</v>
      </c>
      <c r="O57" s="213">
        <f t="shared" si="16"/>
        <v>0</v>
      </c>
      <c r="P57" s="203">
        <v>0</v>
      </c>
      <c r="Q57" s="203">
        <v>0</v>
      </c>
      <c r="R57" s="214">
        <v>0</v>
      </c>
      <c r="S57" s="203">
        <v>0</v>
      </c>
      <c r="T57" s="203">
        <v>0</v>
      </c>
      <c r="U57" s="213">
        <f t="shared" si="17"/>
        <v>50</v>
      </c>
      <c r="V57" s="203">
        <v>0</v>
      </c>
      <c r="W57" s="203">
        <v>0</v>
      </c>
      <c r="X57" s="203">
        <v>50</v>
      </c>
      <c r="Y57" s="203">
        <v>0</v>
      </c>
      <c r="Z57" s="203">
        <v>0</v>
      </c>
      <c r="AA57" s="510"/>
      <c r="AJ57" s="215"/>
      <c r="AK57" s="215"/>
      <c r="AL57" s="215"/>
      <c r="AM57" s="215"/>
      <c r="AN57" s="215"/>
      <c r="AO57" s="215"/>
      <c r="AP57" s="215"/>
      <c r="AQ57" s="215"/>
      <c r="AR57" s="215"/>
      <c r="AS57" s="215"/>
      <c r="AT57" s="215"/>
    </row>
    <row r="58" spans="1:46">
      <c r="A58" s="347">
        <v>9</v>
      </c>
      <c r="B58" s="223" t="s">
        <v>64</v>
      </c>
      <c r="C58" s="213">
        <f t="shared" si="13"/>
        <v>0</v>
      </c>
      <c r="D58" s="203">
        <f t="shared" si="14"/>
        <v>0</v>
      </c>
      <c r="E58" s="203">
        <f t="shared" si="14"/>
        <v>0</v>
      </c>
      <c r="F58" s="203">
        <f t="shared" si="14"/>
        <v>0</v>
      </c>
      <c r="G58" s="203">
        <f t="shared" si="14"/>
        <v>0</v>
      </c>
      <c r="H58" s="203">
        <f t="shared" si="14"/>
        <v>0</v>
      </c>
      <c r="I58" s="213">
        <f t="shared" si="15"/>
        <v>0</v>
      </c>
      <c r="J58" s="203">
        <v>0</v>
      </c>
      <c r="K58" s="203">
        <v>0</v>
      </c>
      <c r="L58" s="203">
        <v>0</v>
      </c>
      <c r="M58" s="203">
        <v>0</v>
      </c>
      <c r="N58" s="203">
        <v>0</v>
      </c>
      <c r="O58" s="213">
        <f t="shared" si="16"/>
        <v>0</v>
      </c>
      <c r="P58" s="203">
        <v>0</v>
      </c>
      <c r="Q58" s="203">
        <v>0</v>
      </c>
      <c r="R58" s="214">
        <v>0</v>
      </c>
      <c r="S58" s="203">
        <v>0</v>
      </c>
      <c r="T58" s="203">
        <v>0</v>
      </c>
      <c r="U58" s="213">
        <f t="shared" si="17"/>
        <v>0</v>
      </c>
      <c r="V58" s="203">
        <v>0</v>
      </c>
      <c r="W58" s="203">
        <v>0</v>
      </c>
      <c r="X58" s="203">
        <v>0</v>
      </c>
      <c r="Y58" s="203">
        <v>0</v>
      </c>
      <c r="Z58" s="203">
        <v>0</v>
      </c>
      <c r="AA58" s="510"/>
      <c r="AJ58" s="215"/>
      <c r="AK58" s="215"/>
      <c r="AL58" s="215"/>
      <c r="AM58" s="215"/>
      <c r="AN58" s="215"/>
      <c r="AO58" s="215"/>
      <c r="AP58" s="215"/>
      <c r="AQ58" s="215"/>
      <c r="AR58" s="215"/>
      <c r="AS58" s="215"/>
      <c r="AT58" s="215"/>
    </row>
    <row r="59" spans="1:46" ht="31.5">
      <c r="A59" s="347">
        <v>10</v>
      </c>
      <c r="B59" s="212" t="s">
        <v>65</v>
      </c>
      <c r="C59" s="213">
        <f t="shared" si="13"/>
        <v>10</v>
      </c>
      <c r="D59" s="203">
        <f t="shared" si="14"/>
        <v>0</v>
      </c>
      <c r="E59" s="203">
        <f t="shared" si="14"/>
        <v>0</v>
      </c>
      <c r="F59" s="203">
        <f t="shared" si="14"/>
        <v>10</v>
      </c>
      <c r="G59" s="203">
        <f t="shared" si="14"/>
        <v>0</v>
      </c>
      <c r="H59" s="203">
        <f t="shared" si="14"/>
        <v>0</v>
      </c>
      <c r="I59" s="213">
        <f t="shared" si="15"/>
        <v>0</v>
      </c>
      <c r="J59" s="203">
        <v>0</v>
      </c>
      <c r="K59" s="203">
        <v>0</v>
      </c>
      <c r="L59" s="203">
        <v>0</v>
      </c>
      <c r="M59" s="203">
        <v>0</v>
      </c>
      <c r="N59" s="203">
        <v>0</v>
      </c>
      <c r="O59" s="213">
        <f t="shared" si="16"/>
        <v>5</v>
      </c>
      <c r="P59" s="203">
        <v>0</v>
      </c>
      <c r="Q59" s="203">
        <v>0</v>
      </c>
      <c r="R59" s="214">
        <v>5</v>
      </c>
      <c r="S59" s="203">
        <v>0</v>
      </c>
      <c r="T59" s="203">
        <v>0</v>
      </c>
      <c r="U59" s="213">
        <f t="shared" si="17"/>
        <v>5</v>
      </c>
      <c r="V59" s="203">
        <v>0</v>
      </c>
      <c r="W59" s="203">
        <v>0</v>
      </c>
      <c r="X59" s="203">
        <v>5</v>
      </c>
      <c r="Y59" s="203">
        <v>0</v>
      </c>
      <c r="Z59" s="203">
        <v>0</v>
      </c>
      <c r="AA59" s="511"/>
      <c r="AJ59" s="215"/>
      <c r="AK59" s="215"/>
      <c r="AL59" s="215"/>
      <c r="AM59" s="215"/>
      <c r="AN59" s="215"/>
      <c r="AO59" s="215"/>
      <c r="AP59" s="215"/>
      <c r="AQ59" s="215"/>
      <c r="AR59" s="215"/>
      <c r="AS59" s="215"/>
      <c r="AT59" s="215"/>
    </row>
    <row r="60" spans="1:46">
      <c r="A60" s="217"/>
      <c r="B60" s="218" t="s">
        <v>54</v>
      </c>
      <c r="C60" s="221">
        <f>SUM(C50:C59)</f>
        <v>360</v>
      </c>
      <c r="D60" s="221">
        <f t="shared" ref="D60:Z60" si="18">SUM(D50:D59)</f>
        <v>0</v>
      </c>
      <c r="E60" s="221">
        <f t="shared" si="18"/>
        <v>0</v>
      </c>
      <c r="F60" s="221">
        <f t="shared" si="18"/>
        <v>360</v>
      </c>
      <c r="G60" s="221">
        <f t="shared" si="18"/>
        <v>0</v>
      </c>
      <c r="H60" s="221">
        <f t="shared" si="18"/>
        <v>0</v>
      </c>
      <c r="I60" s="221">
        <f t="shared" si="18"/>
        <v>100</v>
      </c>
      <c r="J60" s="221">
        <f t="shared" si="18"/>
        <v>0</v>
      </c>
      <c r="K60" s="221">
        <f t="shared" si="18"/>
        <v>0</v>
      </c>
      <c r="L60" s="221">
        <f t="shared" si="18"/>
        <v>100</v>
      </c>
      <c r="M60" s="221">
        <f t="shared" si="18"/>
        <v>0</v>
      </c>
      <c r="N60" s="221">
        <f t="shared" si="18"/>
        <v>0</v>
      </c>
      <c r="O60" s="221">
        <f t="shared" si="18"/>
        <v>90</v>
      </c>
      <c r="P60" s="221">
        <f t="shared" si="18"/>
        <v>0</v>
      </c>
      <c r="Q60" s="221">
        <f t="shared" si="18"/>
        <v>0</v>
      </c>
      <c r="R60" s="221">
        <f t="shared" si="18"/>
        <v>90</v>
      </c>
      <c r="S60" s="221">
        <f t="shared" si="18"/>
        <v>0</v>
      </c>
      <c r="T60" s="221">
        <f t="shared" si="18"/>
        <v>0</v>
      </c>
      <c r="U60" s="221">
        <f t="shared" si="18"/>
        <v>170</v>
      </c>
      <c r="V60" s="221">
        <f t="shared" si="18"/>
        <v>0</v>
      </c>
      <c r="W60" s="221">
        <f t="shared" si="18"/>
        <v>0</v>
      </c>
      <c r="X60" s="221">
        <f t="shared" si="18"/>
        <v>170</v>
      </c>
      <c r="Y60" s="221">
        <f t="shared" si="18"/>
        <v>0</v>
      </c>
      <c r="Z60" s="221">
        <f t="shared" si="18"/>
        <v>0</v>
      </c>
      <c r="AA60" s="350"/>
      <c r="AJ60" s="215"/>
      <c r="AK60" s="215"/>
      <c r="AL60" s="215"/>
      <c r="AM60" s="215"/>
      <c r="AN60" s="215"/>
      <c r="AO60" s="215"/>
      <c r="AP60" s="215"/>
      <c r="AQ60" s="215"/>
      <c r="AR60" s="215"/>
      <c r="AS60" s="215"/>
      <c r="AT60" s="215"/>
    </row>
    <row r="61" spans="1:46">
      <c r="A61" s="499" t="s">
        <v>66</v>
      </c>
      <c r="B61" s="499"/>
      <c r="C61" s="499"/>
      <c r="D61" s="499"/>
      <c r="E61" s="499"/>
      <c r="F61" s="499"/>
      <c r="G61" s="499"/>
      <c r="H61" s="499"/>
      <c r="I61" s="499"/>
      <c r="J61" s="499"/>
      <c r="K61" s="499"/>
      <c r="L61" s="499"/>
      <c r="M61" s="499"/>
      <c r="N61" s="499"/>
      <c r="O61" s="499"/>
      <c r="P61" s="499"/>
      <c r="Q61" s="499"/>
      <c r="R61" s="499"/>
      <c r="S61" s="499"/>
      <c r="T61" s="499"/>
      <c r="U61" s="499"/>
      <c r="V61" s="499"/>
      <c r="W61" s="499"/>
      <c r="X61" s="499"/>
      <c r="Y61" s="499"/>
      <c r="Z61" s="499"/>
      <c r="AA61" s="350"/>
      <c r="AJ61" s="215"/>
      <c r="AK61" s="215"/>
      <c r="AL61" s="215"/>
      <c r="AM61" s="215"/>
      <c r="AN61" s="215"/>
      <c r="AO61" s="215"/>
      <c r="AP61" s="215"/>
      <c r="AQ61" s="215"/>
      <c r="AR61" s="215"/>
      <c r="AS61" s="215"/>
      <c r="AT61" s="215"/>
    </row>
    <row r="62" spans="1:46" ht="31.5">
      <c r="A62" s="347">
        <v>1</v>
      </c>
      <c r="B62" s="212" t="s">
        <v>67</v>
      </c>
      <c r="C62" s="213">
        <f t="shared" ref="C62:C81" si="19">SUM(D62:H62)</f>
        <v>23</v>
      </c>
      <c r="D62" s="203">
        <f t="shared" ref="D62:H77" si="20">J62+P62+V62</f>
        <v>0</v>
      </c>
      <c r="E62" s="203">
        <f t="shared" si="20"/>
        <v>0</v>
      </c>
      <c r="F62" s="203">
        <f t="shared" si="20"/>
        <v>23</v>
      </c>
      <c r="G62" s="203">
        <f t="shared" si="20"/>
        <v>0</v>
      </c>
      <c r="H62" s="203">
        <f t="shared" si="20"/>
        <v>0</v>
      </c>
      <c r="I62" s="213">
        <f t="shared" ref="I62:I81" si="21">SUM(J62:N62)</f>
        <v>0</v>
      </c>
      <c r="J62" s="203">
        <v>0</v>
      </c>
      <c r="K62" s="203">
        <v>0</v>
      </c>
      <c r="L62" s="203">
        <v>0</v>
      </c>
      <c r="M62" s="203">
        <v>0</v>
      </c>
      <c r="N62" s="203">
        <v>0</v>
      </c>
      <c r="O62" s="213">
        <f t="shared" ref="O62:O80" si="22">SUM(P62:T62)</f>
        <v>3</v>
      </c>
      <c r="P62" s="203">
        <v>0</v>
      </c>
      <c r="Q62" s="203">
        <v>0</v>
      </c>
      <c r="R62" s="214">
        <v>3</v>
      </c>
      <c r="S62" s="203">
        <v>0</v>
      </c>
      <c r="T62" s="203">
        <v>0</v>
      </c>
      <c r="U62" s="213">
        <f t="shared" ref="U62:U81" si="23">SUM(V62:Z62)</f>
        <v>20</v>
      </c>
      <c r="V62" s="203">
        <v>0</v>
      </c>
      <c r="W62" s="203">
        <v>0</v>
      </c>
      <c r="X62" s="203">
        <v>20</v>
      </c>
      <c r="Y62" s="203">
        <v>0</v>
      </c>
      <c r="Z62" s="203">
        <v>0</v>
      </c>
      <c r="AA62" s="509" t="s">
        <v>646</v>
      </c>
      <c r="AJ62" s="215"/>
      <c r="AK62" s="215"/>
      <c r="AL62" s="215"/>
      <c r="AM62" s="215"/>
      <c r="AN62" s="215"/>
      <c r="AO62" s="215"/>
      <c r="AP62" s="215"/>
      <c r="AQ62" s="215"/>
      <c r="AR62" s="215"/>
      <c r="AS62" s="215"/>
      <c r="AT62" s="215"/>
    </row>
    <row r="63" spans="1:46" ht="31.5">
      <c r="A63" s="347">
        <v>2</v>
      </c>
      <c r="B63" s="212" t="s">
        <v>68</v>
      </c>
      <c r="C63" s="213">
        <f t="shared" si="19"/>
        <v>110</v>
      </c>
      <c r="D63" s="203">
        <f t="shared" si="20"/>
        <v>0</v>
      </c>
      <c r="E63" s="203">
        <f t="shared" si="20"/>
        <v>0</v>
      </c>
      <c r="F63" s="203">
        <f t="shared" si="20"/>
        <v>110</v>
      </c>
      <c r="G63" s="203">
        <f t="shared" si="20"/>
        <v>0</v>
      </c>
      <c r="H63" s="203">
        <f t="shared" si="20"/>
        <v>0</v>
      </c>
      <c r="I63" s="213">
        <f t="shared" si="21"/>
        <v>50</v>
      </c>
      <c r="J63" s="203">
        <v>0</v>
      </c>
      <c r="K63" s="203">
        <v>0</v>
      </c>
      <c r="L63" s="203">
        <v>50</v>
      </c>
      <c r="M63" s="203">
        <v>0</v>
      </c>
      <c r="N63" s="203">
        <v>0</v>
      </c>
      <c r="O63" s="213">
        <f t="shared" si="22"/>
        <v>30</v>
      </c>
      <c r="P63" s="203">
        <v>0</v>
      </c>
      <c r="Q63" s="203">
        <v>0</v>
      </c>
      <c r="R63" s="214">
        <v>30</v>
      </c>
      <c r="S63" s="203">
        <v>0</v>
      </c>
      <c r="T63" s="203">
        <v>0</v>
      </c>
      <c r="U63" s="213">
        <f t="shared" si="23"/>
        <v>30</v>
      </c>
      <c r="V63" s="203">
        <v>0</v>
      </c>
      <c r="W63" s="203">
        <v>0</v>
      </c>
      <c r="X63" s="203">
        <v>30</v>
      </c>
      <c r="Y63" s="203">
        <v>0</v>
      </c>
      <c r="Z63" s="203">
        <v>0</v>
      </c>
      <c r="AA63" s="510"/>
      <c r="AJ63" s="215"/>
      <c r="AK63" s="215"/>
      <c r="AL63" s="215"/>
      <c r="AM63" s="215"/>
      <c r="AN63" s="215"/>
      <c r="AO63" s="215"/>
      <c r="AP63" s="215"/>
      <c r="AQ63" s="215"/>
      <c r="AR63" s="215"/>
      <c r="AS63" s="215"/>
      <c r="AT63" s="215"/>
    </row>
    <row r="64" spans="1:46" ht="157.5">
      <c r="A64" s="347">
        <v>3</v>
      </c>
      <c r="B64" s="212" t="s">
        <v>69</v>
      </c>
      <c r="C64" s="213">
        <f t="shared" si="19"/>
        <v>100</v>
      </c>
      <c r="D64" s="203">
        <f t="shared" si="20"/>
        <v>0</v>
      </c>
      <c r="E64" s="203">
        <f t="shared" si="20"/>
        <v>0</v>
      </c>
      <c r="F64" s="203">
        <f t="shared" si="20"/>
        <v>100</v>
      </c>
      <c r="G64" s="203">
        <f t="shared" si="20"/>
        <v>0</v>
      </c>
      <c r="H64" s="203">
        <f t="shared" si="20"/>
        <v>0</v>
      </c>
      <c r="I64" s="213">
        <f t="shared" si="21"/>
        <v>0</v>
      </c>
      <c r="J64" s="203">
        <v>0</v>
      </c>
      <c r="K64" s="203">
        <v>0</v>
      </c>
      <c r="L64" s="203">
        <v>0</v>
      </c>
      <c r="M64" s="203">
        <v>0</v>
      </c>
      <c r="N64" s="203">
        <v>0</v>
      </c>
      <c r="O64" s="213">
        <f t="shared" si="22"/>
        <v>50</v>
      </c>
      <c r="P64" s="203">
        <v>0</v>
      </c>
      <c r="Q64" s="203">
        <v>0</v>
      </c>
      <c r="R64" s="214">
        <v>50</v>
      </c>
      <c r="S64" s="203">
        <v>0</v>
      </c>
      <c r="T64" s="203">
        <v>0</v>
      </c>
      <c r="U64" s="213">
        <f t="shared" si="23"/>
        <v>50</v>
      </c>
      <c r="V64" s="203">
        <v>0</v>
      </c>
      <c r="W64" s="203">
        <v>0</v>
      </c>
      <c r="X64" s="203">
        <v>50</v>
      </c>
      <c r="Y64" s="203">
        <v>0</v>
      </c>
      <c r="Z64" s="203">
        <v>0</v>
      </c>
      <c r="AA64" s="510"/>
      <c r="AJ64" s="215"/>
      <c r="AK64" s="215"/>
      <c r="AL64" s="215"/>
      <c r="AM64" s="215"/>
      <c r="AN64" s="215"/>
      <c r="AO64" s="215"/>
      <c r="AP64" s="215"/>
      <c r="AQ64" s="215"/>
      <c r="AR64" s="215"/>
      <c r="AS64" s="215"/>
      <c r="AT64" s="215"/>
    </row>
    <row r="65" spans="1:44" ht="47.25">
      <c r="A65" s="347">
        <v>4</v>
      </c>
      <c r="B65" s="212" t="s">
        <v>70</v>
      </c>
      <c r="C65" s="213">
        <f t="shared" si="19"/>
        <v>40</v>
      </c>
      <c r="D65" s="203">
        <f t="shared" si="20"/>
        <v>0</v>
      </c>
      <c r="E65" s="203">
        <f t="shared" si="20"/>
        <v>0</v>
      </c>
      <c r="F65" s="203">
        <f t="shared" si="20"/>
        <v>40</v>
      </c>
      <c r="G65" s="203">
        <f t="shared" si="20"/>
        <v>0</v>
      </c>
      <c r="H65" s="203">
        <f t="shared" si="20"/>
        <v>0</v>
      </c>
      <c r="I65" s="213">
        <f t="shared" si="21"/>
        <v>0</v>
      </c>
      <c r="J65" s="203">
        <v>0</v>
      </c>
      <c r="K65" s="203">
        <v>0</v>
      </c>
      <c r="L65" s="203">
        <v>0</v>
      </c>
      <c r="M65" s="203">
        <v>0</v>
      </c>
      <c r="N65" s="203">
        <v>0</v>
      </c>
      <c r="O65" s="213">
        <f t="shared" si="22"/>
        <v>20</v>
      </c>
      <c r="P65" s="203">
        <v>0</v>
      </c>
      <c r="Q65" s="203">
        <v>0</v>
      </c>
      <c r="R65" s="214">
        <v>20</v>
      </c>
      <c r="S65" s="203">
        <v>0</v>
      </c>
      <c r="T65" s="203">
        <v>0</v>
      </c>
      <c r="U65" s="213">
        <f t="shared" si="23"/>
        <v>20</v>
      </c>
      <c r="V65" s="203">
        <v>0</v>
      </c>
      <c r="W65" s="203">
        <v>0</v>
      </c>
      <c r="X65" s="203">
        <v>20</v>
      </c>
      <c r="Y65" s="203">
        <v>0</v>
      </c>
      <c r="Z65" s="203">
        <v>0</v>
      </c>
      <c r="AA65" s="510"/>
      <c r="AJ65" s="215"/>
      <c r="AK65" s="215"/>
      <c r="AL65" s="215"/>
      <c r="AM65" s="215"/>
      <c r="AN65" s="215"/>
      <c r="AO65" s="215"/>
      <c r="AP65" s="215"/>
      <c r="AQ65" s="215"/>
      <c r="AR65" s="215"/>
    </row>
    <row r="66" spans="1:44" ht="31.5">
      <c r="A66" s="347">
        <v>5</v>
      </c>
      <c r="B66" s="212" t="s">
        <v>71</v>
      </c>
      <c r="C66" s="213">
        <f t="shared" si="19"/>
        <v>10</v>
      </c>
      <c r="D66" s="203">
        <f t="shared" si="20"/>
        <v>0</v>
      </c>
      <c r="E66" s="203">
        <f t="shared" si="20"/>
        <v>0</v>
      </c>
      <c r="F66" s="203">
        <f t="shared" si="20"/>
        <v>10</v>
      </c>
      <c r="G66" s="203">
        <f t="shared" si="20"/>
        <v>0</v>
      </c>
      <c r="H66" s="203">
        <f t="shared" si="20"/>
        <v>0</v>
      </c>
      <c r="I66" s="213">
        <f t="shared" si="21"/>
        <v>5</v>
      </c>
      <c r="J66" s="203">
        <v>0</v>
      </c>
      <c r="K66" s="203">
        <v>0</v>
      </c>
      <c r="L66" s="203">
        <v>5</v>
      </c>
      <c r="M66" s="203">
        <v>0</v>
      </c>
      <c r="N66" s="203">
        <v>0</v>
      </c>
      <c r="O66" s="213">
        <f t="shared" si="22"/>
        <v>0</v>
      </c>
      <c r="P66" s="203">
        <v>0</v>
      </c>
      <c r="Q66" s="203">
        <v>0</v>
      </c>
      <c r="R66" s="214">
        <v>0</v>
      </c>
      <c r="S66" s="203">
        <v>0</v>
      </c>
      <c r="T66" s="203">
        <v>0</v>
      </c>
      <c r="U66" s="213">
        <f t="shared" si="23"/>
        <v>5</v>
      </c>
      <c r="V66" s="203">
        <v>0</v>
      </c>
      <c r="W66" s="203">
        <v>0</v>
      </c>
      <c r="X66" s="203">
        <v>5</v>
      </c>
      <c r="Y66" s="203">
        <v>0</v>
      </c>
      <c r="Z66" s="203">
        <v>0</v>
      </c>
      <c r="AA66" s="510"/>
      <c r="AJ66" s="215"/>
      <c r="AK66" s="215"/>
      <c r="AL66" s="215"/>
      <c r="AM66" s="215"/>
      <c r="AN66" s="215"/>
      <c r="AO66" s="215"/>
      <c r="AP66" s="215"/>
      <c r="AQ66" s="215"/>
      <c r="AR66" s="215"/>
    </row>
    <row r="67" spans="1:44" ht="47.25">
      <c r="A67" s="347">
        <v>6</v>
      </c>
      <c r="B67" s="212" t="s">
        <v>72</v>
      </c>
      <c r="C67" s="213">
        <f t="shared" si="19"/>
        <v>10</v>
      </c>
      <c r="D67" s="203">
        <f t="shared" si="20"/>
        <v>0</v>
      </c>
      <c r="E67" s="203">
        <f t="shared" si="20"/>
        <v>0</v>
      </c>
      <c r="F67" s="203">
        <f t="shared" si="20"/>
        <v>10</v>
      </c>
      <c r="G67" s="203">
        <f t="shared" si="20"/>
        <v>0</v>
      </c>
      <c r="H67" s="203">
        <f t="shared" si="20"/>
        <v>0</v>
      </c>
      <c r="I67" s="213">
        <f t="shared" si="21"/>
        <v>5</v>
      </c>
      <c r="J67" s="203">
        <v>0</v>
      </c>
      <c r="K67" s="203">
        <v>0</v>
      </c>
      <c r="L67" s="203">
        <v>5</v>
      </c>
      <c r="M67" s="203">
        <v>0</v>
      </c>
      <c r="N67" s="203">
        <v>0</v>
      </c>
      <c r="O67" s="213">
        <f t="shared" si="22"/>
        <v>0</v>
      </c>
      <c r="P67" s="203">
        <v>0</v>
      </c>
      <c r="Q67" s="203">
        <v>0</v>
      </c>
      <c r="R67" s="214"/>
      <c r="S67" s="203">
        <v>0</v>
      </c>
      <c r="T67" s="203">
        <v>0</v>
      </c>
      <c r="U67" s="213">
        <f t="shared" si="23"/>
        <v>5</v>
      </c>
      <c r="V67" s="203">
        <v>0</v>
      </c>
      <c r="W67" s="203">
        <v>0</v>
      </c>
      <c r="X67" s="203">
        <v>5</v>
      </c>
      <c r="Y67" s="203">
        <v>0</v>
      </c>
      <c r="Z67" s="203">
        <v>0</v>
      </c>
      <c r="AA67" s="510"/>
      <c r="AJ67" s="215"/>
      <c r="AK67" s="215"/>
      <c r="AL67" s="215"/>
      <c r="AM67" s="215"/>
      <c r="AN67" s="215"/>
      <c r="AO67" s="215"/>
      <c r="AP67" s="215"/>
      <c r="AQ67" s="215"/>
      <c r="AR67" s="215"/>
    </row>
    <row r="68" spans="1:44" ht="50.25" customHeight="1">
      <c r="A68" s="347">
        <v>7</v>
      </c>
      <c r="B68" s="212" t="s">
        <v>73</v>
      </c>
      <c r="C68" s="213">
        <f t="shared" si="19"/>
        <v>241.5</v>
      </c>
      <c r="D68" s="203">
        <f t="shared" si="20"/>
        <v>0</v>
      </c>
      <c r="E68" s="203">
        <f t="shared" si="20"/>
        <v>0</v>
      </c>
      <c r="F68" s="203">
        <f t="shared" si="20"/>
        <v>241.5</v>
      </c>
      <c r="G68" s="203">
        <f t="shared" si="20"/>
        <v>0</v>
      </c>
      <c r="H68" s="203">
        <f t="shared" si="20"/>
        <v>0</v>
      </c>
      <c r="I68" s="213">
        <f t="shared" si="21"/>
        <v>100</v>
      </c>
      <c r="J68" s="203">
        <v>0</v>
      </c>
      <c r="K68" s="203">
        <v>0</v>
      </c>
      <c r="L68" s="203">
        <v>100</v>
      </c>
      <c r="M68" s="203">
        <v>0</v>
      </c>
      <c r="N68" s="203">
        <v>0</v>
      </c>
      <c r="O68" s="213">
        <v>92</v>
      </c>
      <c r="P68" s="203">
        <v>0</v>
      </c>
      <c r="Q68" s="203">
        <v>0</v>
      </c>
      <c r="R68" s="214">
        <v>91.5</v>
      </c>
      <c r="S68" s="203">
        <v>0</v>
      </c>
      <c r="T68" s="203">
        <v>0</v>
      </c>
      <c r="U68" s="213">
        <f t="shared" si="23"/>
        <v>50</v>
      </c>
      <c r="V68" s="203">
        <v>0</v>
      </c>
      <c r="W68" s="203">
        <v>0</v>
      </c>
      <c r="X68" s="203">
        <v>50</v>
      </c>
      <c r="Y68" s="203">
        <v>0</v>
      </c>
      <c r="Z68" s="203">
        <v>0</v>
      </c>
      <c r="AA68" s="510"/>
      <c r="AB68" s="224"/>
      <c r="AJ68" s="215">
        <v>24</v>
      </c>
      <c r="AK68" s="215"/>
      <c r="AL68" s="215"/>
      <c r="AM68" s="215"/>
      <c r="AN68" s="215"/>
      <c r="AO68" s="215"/>
      <c r="AP68" s="215"/>
      <c r="AQ68" s="215"/>
      <c r="AR68" s="215"/>
    </row>
    <row r="69" spans="1:44" ht="31.5">
      <c r="A69" s="347">
        <v>8</v>
      </c>
      <c r="B69" s="212" t="s">
        <v>74</v>
      </c>
      <c r="C69" s="213">
        <f t="shared" si="19"/>
        <v>20</v>
      </c>
      <c r="D69" s="203">
        <f t="shared" si="20"/>
        <v>0</v>
      </c>
      <c r="E69" s="203">
        <f t="shared" si="20"/>
        <v>0</v>
      </c>
      <c r="F69" s="203">
        <f t="shared" si="20"/>
        <v>20</v>
      </c>
      <c r="G69" s="203">
        <f t="shared" si="20"/>
        <v>0</v>
      </c>
      <c r="H69" s="203">
        <f t="shared" si="20"/>
        <v>0</v>
      </c>
      <c r="I69" s="213">
        <f t="shared" si="21"/>
        <v>0</v>
      </c>
      <c r="J69" s="203">
        <v>0</v>
      </c>
      <c r="K69" s="203">
        <v>0</v>
      </c>
      <c r="L69" s="203">
        <v>0</v>
      </c>
      <c r="M69" s="203">
        <v>0</v>
      </c>
      <c r="N69" s="203">
        <v>0</v>
      </c>
      <c r="O69" s="213">
        <f t="shared" si="22"/>
        <v>0</v>
      </c>
      <c r="P69" s="203">
        <v>0</v>
      </c>
      <c r="Q69" s="203">
        <v>0</v>
      </c>
      <c r="R69" s="214">
        <v>0</v>
      </c>
      <c r="S69" s="203">
        <v>0</v>
      </c>
      <c r="T69" s="203">
        <v>0</v>
      </c>
      <c r="U69" s="213">
        <f t="shared" si="23"/>
        <v>20</v>
      </c>
      <c r="V69" s="203">
        <v>0</v>
      </c>
      <c r="W69" s="203">
        <v>0</v>
      </c>
      <c r="X69" s="203">
        <v>20</v>
      </c>
      <c r="Y69" s="203">
        <v>0</v>
      </c>
      <c r="Z69" s="203">
        <v>0</v>
      </c>
      <c r="AA69" s="510"/>
      <c r="AJ69" s="215"/>
      <c r="AK69" s="215"/>
      <c r="AL69" s="215"/>
      <c r="AM69" s="215"/>
      <c r="AN69" s="215"/>
      <c r="AO69" s="215"/>
      <c r="AP69" s="215"/>
      <c r="AQ69" s="215"/>
      <c r="AR69" s="215"/>
    </row>
    <row r="70" spans="1:44" ht="31.5">
      <c r="A70" s="347">
        <v>9</v>
      </c>
      <c r="B70" s="212" t="s">
        <v>75</v>
      </c>
      <c r="C70" s="213">
        <f t="shared" si="19"/>
        <v>105</v>
      </c>
      <c r="D70" s="203">
        <f t="shared" si="20"/>
        <v>0</v>
      </c>
      <c r="E70" s="203">
        <f t="shared" si="20"/>
        <v>0</v>
      </c>
      <c r="F70" s="203">
        <f t="shared" si="20"/>
        <v>105</v>
      </c>
      <c r="G70" s="203">
        <f t="shared" si="20"/>
        <v>0</v>
      </c>
      <c r="H70" s="203">
        <f t="shared" si="20"/>
        <v>0</v>
      </c>
      <c r="I70" s="213">
        <f t="shared" si="21"/>
        <v>35</v>
      </c>
      <c r="J70" s="203">
        <v>0</v>
      </c>
      <c r="K70" s="203">
        <v>0</v>
      </c>
      <c r="L70" s="203">
        <v>35</v>
      </c>
      <c r="M70" s="203">
        <v>0</v>
      </c>
      <c r="N70" s="203">
        <v>0</v>
      </c>
      <c r="O70" s="213">
        <f t="shared" si="22"/>
        <v>35</v>
      </c>
      <c r="P70" s="203">
        <v>0</v>
      </c>
      <c r="Q70" s="203">
        <v>0</v>
      </c>
      <c r="R70" s="214">
        <v>35</v>
      </c>
      <c r="S70" s="203">
        <v>0</v>
      </c>
      <c r="T70" s="203">
        <v>0</v>
      </c>
      <c r="U70" s="213">
        <f t="shared" si="23"/>
        <v>35</v>
      </c>
      <c r="V70" s="203">
        <v>0</v>
      </c>
      <c r="W70" s="203">
        <v>0</v>
      </c>
      <c r="X70" s="203">
        <v>35</v>
      </c>
      <c r="Y70" s="203">
        <v>0</v>
      </c>
      <c r="Z70" s="203">
        <v>0</v>
      </c>
      <c r="AA70" s="510"/>
      <c r="AJ70" s="215"/>
      <c r="AK70" s="215"/>
      <c r="AL70" s="215"/>
      <c r="AM70" s="215"/>
      <c r="AN70" s="215"/>
      <c r="AO70" s="215"/>
      <c r="AP70" s="215"/>
      <c r="AQ70" s="215"/>
      <c r="AR70" s="215"/>
    </row>
    <row r="71" spans="1:44" ht="78.75">
      <c r="A71" s="347">
        <v>10</v>
      </c>
      <c r="B71" s="212" t="s">
        <v>76</v>
      </c>
      <c r="C71" s="213">
        <f t="shared" si="19"/>
        <v>120</v>
      </c>
      <c r="D71" s="203">
        <f t="shared" si="20"/>
        <v>0</v>
      </c>
      <c r="E71" s="203">
        <f t="shared" si="20"/>
        <v>0</v>
      </c>
      <c r="F71" s="203">
        <f t="shared" si="20"/>
        <v>120</v>
      </c>
      <c r="G71" s="203">
        <f t="shared" si="20"/>
        <v>0</v>
      </c>
      <c r="H71" s="203">
        <f t="shared" si="20"/>
        <v>0</v>
      </c>
      <c r="I71" s="213">
        <f t="shared" si="21"/>
        <v>40</v>
      </c>
      <c r="J71" s="203">
        <v>0</v>
      </c>
      <c r="K71" s="203">
        <v>0</v>
      </c>
      <c r="L71" s="203">
        <v>40</v>
      </c>
      <c r="M71" s="203">
        <v>0</v>
      </c>
      <c r="N71" s="203">
        <v>0</v>
      </c>
      <c r="O71" s="213">
        <f t="shared" si="22"/>
        <v>40</v>
      </c>
      <c r="P71" s="203">
        <v>0</v>
      </c>
      <c r="Q71" s="203">
        <v>0</v>
      </c>
      <c r="R71" s="214">
        <v>40</v>
      </c>
      <c r="S71" s="203">
        <v>0</v>
      </c>
      <c r="T71" s="203">
        <v>0</v>
      </c>
      <c r="U71" s="213">
        <f t="shared" si="23"/>
        <v>40</v>
      </c>
      <c r="V71" s="203">
        <v>0</v>
      </c>
      <c r="W71" s="203">
        <v>0</v>
      </c>
      <c r="X71" s="203">
        <v>40</v>
      </c>
      <c r="Y71" s="203">
        <v>0</v>
      </c>
      <c r="Z71" s="203">
        <v>0</v>
      </c>
      <c r="AA71" s="510"/>
      <c r="AJ71" s="215"/>
      <c r="AK71" s="215"/>
      <c r="AL71" s="215"/>
      <c r="AM71" s="215"/>
      <c r="AN71" s="215"/>
      <c r="AO71" s="215"/>
      <c r="AP71" s="215"/>
      <c r="AQ71" s="215"/>
      <c r="AR71" s="215"/>
    </row>
    <row r="72" spans="1:44" ht="81.75" customHeight="1">
      <c r="A72" s="347">
        <v>11</v>
      </c>
      <c r="B72" s="212" t="s">
        <v>77</v>
      </c>
      <c r="C72" s="213">
        <f t="shared" si="19"/>
        <v>70</v>
      </c>
      <c r="D72" s="203">
        <f t="shared" si="20"/>
        <v>0</v>
      </c>
      <c r="E72" s="203">
        <f t="shared" si="20"/>
        <v>0</v>
      </c>
      <c r="F72" s="203">
        <f t="shared" si="20"/>
        <v>70</v>
      </c>
      <c r="G72" s="203">
        <f t="shared" si="20"/>
        <v>0</v>
      </c>
      <c r="H72" s="203">
        <f t="shared" si="20"/>
        <v>0</v>
      </c>
      <c r="I72" s="213">
        <f t="shared" si="21"/>
        <v>35</v>
      </c>
      <c r="J72" s="203">
        <v>0</v>
      </c>
      <c r="K72" s="203">
        <v>0</v>
      </c>
      <c r="L72" s="203">
        <v>35</v>
      </c>
      <c r="M72" s="203">
        <v>0</v>
      </c>
      <c r="N72" s="203">
        <v>0</v>
      </c>
      <c r="O72" s="213">
        <f t="shared" si="22"/>
        <v>0</v>
      </c>
      <c r="P72" s="203">
        <v>0</v>
      </c>
      <c r="Q72" s="203">
        <v>0</v>
      </c>
      <c r="R72" s="214">
        <v>0</v>
      </c>
      <c r="S72" s="203">
        <v>0</v>
      </c>
      <c r="T72" s="203">
        <v>0</v>
      </c>
      <c r="U72" s="213">
        <f t="shared" si="23"/>
        <v>35</v>
      </c>
      <c r="V72" s="203">
        <v>0</v>
      </c>
      <c r="W72" s="203">
        <v>0</v>
      </c>
      <c r="X72" s="203">
        <v>35</v>
      </c>
      <c r="Y72" s="203">
        <v>0</v>
      </c>
      <c r="Z72" s="203">
        <v>0</v>
      </c>
      <c r="AA72" s="510"/>
      <c r="AJ72" s="215"/>
      <c r="AK72" s="215"/>
      <c r="AL72" s="215"/>
      <c r="AM72" s="215"/>
      <c r="AN72" s="215"/>
      <c r="AO72" s="215"/>
      <c r="AP72" s="215"/>
      <c r="AQ72" s="215"/>
      <c r="AR72" s="215"/>
    </row>
    <row r="73" spans="1:44" ht="51.75" customHeight="1">
      <c r="A73" s="347">
        <v>12</v>
      </c>
      <c r="B73" s="212" t="s">
        <v>78</v>
      </c>
      <c r="C73" s="213">
        <f t="shared" si="19"/>
        <v>7</v>
      </c>
      <c r="D73" s="203">
        <f t="shared" si="20"/>
        <v>0</v>
      </c>
      <c r="E73" s="203">
        <f t="shared" si="20"/>
        <v>0</v>
      </c>
      <c r="F73" s="203">
        <f t="shared" si="20"/>
        <v>7</v>
      </c>
      <c r="G73" s="203">
        <f t="shared" si="20"/>
        <v>0</v>
      </c>
      <c r="H73" s="203">
        <f t="shared" si="20"/>
        <v>0</v>
      </c>
      <c r="I73" s="213">
        <f t="shared" si="21"/>
        <v>0</v>
      </c>
      <c r="J73" s="203">
        <v>0</v>
      </c>
      <c r="K73" s="203">
        <v>0</v>
      </c>
      <c r="L73" s="203">
        <v>0</v>
      </c>
      <c r="M73" s="203">
        <v>0</v>
      </c>
      <c r="N73" s="203">
        <v>0</v>
      </c>
      <c r="O73" s="213">
        <f t="shared" si="22"/>
        <v>0</v>
      </c>
      <c r="P73" s="203">
        <v>0</v>
      </c>
      <c r="Q73" s="203">
        <v>0</v>
      </c>
      <c r="R73" s="214">
        <v>0</v>
      </c>
      <c r="S73" s="203">
        <v>0</v>
      </c>
      <c r="T73" s="203">
        <v>0</v>
      </c>
      <c r="U73" s="213">
        <f t="shared" si="23"/>
        <v>7</v>
      </c>
      <c r="V73" s="203">
        <v>0</v>
      </c>
      <c r="W73" s="203">
        <v>0</v>
      </c>
      <c r="X73" s="203">
        <v>7</v>
      </c>
      <c r="Y73" s="203">
        <v>0</v>
      </c>
      <c r="Z73" s="203">
        <v>0</v>
      </c>
      <c r="AA73" s="510"/>
      <c r="AJ73" s="215"/>
      <c r="AK73" s="215"/>
      <c r="AL73" s="215"/>
      <c r="AM73" s="215"/>
      <c r="AN73" s="215"/>
      <c r="AO73" s="215"/>
      <c r="AP73" s="215"/>
      <c r="AQ73" s="215"/>
      <c r="AR73" s="215"/>
    </row>
    <row r="74" spans="1:44" ht="21" customHeight="1">
      <c r="A74" s="347">
        <v>13</v>
      </c>
      <c r="B74" s="212" t="s">
        <v>79</v>
      </c>
      <c r="C74" s="213">
        <f t="shared" si="19"/>
        <v>30</v>
      </c>
      <c r="D74" s="203">
        <f t="shared" si="20"/>
        <v>0</v>
      </c>
      <c r="E74" s="203">
        <f t="shared" si="20"/>
        <v>0</v>
      </c>
      <c r="F74" s="203">
        <f t="shared" si="20"/>
        <v>30</v>
      </c>
      <c r="G74" s="203">
        <f t="shared" si="20"/>
        <v>0</v>
      </c>
      <c r="H74" s="203">
        <f t="shared" si="20"/>
        <v>0</v>
      </c>
      <c r="I74" s="213">
        <f t="shared" si="21"/>
        <v>10</v>
      </c>
      <c r="J74" s="203">
        <v>0</v>
      </c>
      <c r="K74" s="203">
        <v>0</v>
      </c>
      <c r="L74" s="203">
        <v>10</v>
      </c>
      <c r="M74" s="203">
        <v>0</v>
      </c>
      <c r="N74" s="203">
        <v>0</v>
      </c>
      <c r="O74" s="213">
        <f t="shared" si="22"/>
        <v>10</v>
      </c>
      <c r="P74" s="203">
        <v>0</v>
      </c>
      <c r="Q74" s="203">
        <v>0</v>
      </c>
      <c r="R74" s="214">
        <v>10</v>
      </c>
      <c r="S74" s="203">
        <v>0</v>
      </c>
      <c r="T74" s="203">
        <v>0</v>
      </c>
      <c r="U74" s="213">
        <f t="shared" si="23"/>
        <v>10</v>
      </c>
      <c r="V74" s="203">
        <v>0</v>
      </c>
      <c r="W74" s="203">
        <v>0</v>
      </c>
      <c r="X74" s="203">
        <v>10</v>
      </c>
      <c r="Y74" s="203">
        <v>0</v>
      </c>
      <c r="Z74" s="203">
        <v>0</v>
      </c>
      <c r="AA74" s="510"/>
      <c r="AJ74" s="215"/>
      <c r="AK74" s="215"/>
      <c r="AL74" s="215"/>
      <c r="AM74" s="215"/>
      <c r="AN74" s="215"/>
      <c r="AO74" s="215"/>
      <c r="AP74" s="215"/>
      <c r="AQ74" s="215"/>
      <c r="AR74" s="215"/>
    </row>
    <row r="75" spans="1:44" ht="66.75" customHeight="1">
      <c r="A75" s="347">
        <v>14</v>
      </c>
      <c r="B75" s="212" t="s">
        <v>80</v>
      </c>
      <c r="C75" s="213">
        <f t="shared" si="19"/>
        <v>161.44</v>
      </c>
      <c r="D75" s="203">
        <f t="shared" si="20"/>
        <v>0</v>
      </c>
      <c r="E75" s="203">
        <f t="shared" si="20"/>
        <v>0</v>
      </c>
      <c r="F75" s="203">
        <f t="shared" si="20"/>
        <v>161.44</v>
      </c>
      <c r="G75" s="203">
        <f t="shared" si="20"/>
        <v>0</v>
      </c>
      <c r="H75" s="203">
        <f t="shared" si="20"/>
        <v>0</v>
      </c>
      <c r="I75" s="213">
        <f t="shared" si="21"/>
        <v>37.44</v>
      </c>
      <c r="J75" s="203">
        <v>0</v>
      </c>
      <c r="K75" s="203">
        <v>0</v>
      </c>
      <c r="L75" s="203">
        <v>37.44</v>
      </c>
      <c r="M75" s="203">
        <v>0</v>
      </c>
      <c r="N75" s="203">
        <v>0</v>
      </c>
      <c r="O75" s="213">
        <f t="shared" si="22"/>
        <v>24</v>
      </c>
      <c r="P75" s="203">
        <v>0</v>
      </c>
      <c r="Q75" s="203">
        <v>0</v>
      </c>
      <c r="R75" s="214">
        <f>17+7</f>
        <v>24</v>
      </c>
      <c r="S75" s="203">
        <v>0</v>
      </c>
      <c r="T75" s="203">
        <v>0</v>
      </c>
      <c r="U75" s="213">
        <f t="shared" si="23"/>
        <v>100</v>
      </c>
      <c r="V75" s="203">
        <v>0</v>
      </c>
      <c r="W75" s="203">
        <v>0</v>
      </c>
      <c r="X75" s="203">
        <v>100</v>
      </c>
      <c r="Y75" s="203">
        <v>0</v>
      </c>
      <c r="Z75" s="203">
        <v>0</v>
      </c>
      <c r="AA75" s="510"/>
      <c r="AB75" s="220"/>
      <c r="AJ75" s="215">
        <v>23</v>
      </c>
      <c r="AK75" s="215"/>
      <c r="AL75" s="215"/>
      <c r="AM75" s="215"/>
      <c r="AN75" s="215"/>
      <c r="AO75" s="215"/>
      <c r="AP75" s="215"/>
      <c r="AQ75" s="215"/>
      <c r="AR75" s="215"/>
    </row>
    <row r="76" spans="1:44" ht="78.75">
      <c r="A76" s="347">
        <v>15</v>
      </c>
      <c r="B76" s="212" t="s">
        <v>81</v>
      </c>
      <c r="C76" s="213">
        <f t="shared" si="19"/>
        <v>18.059999999999999</v>
      </c>
      <c r="D76" s="203">
        <f t="shared" si="20"/>
        <v>0</v>
      </c>
      <c r="E76" s="203">
        <f t="shared" si="20"/>
        <v>0</v>
      </c>
      <c r="F76" s="203">
        <f t="shared" si="20"/>
        <v>18.059999999999999</v>
      </c>
      <c r="G76" s="203">
        <f t="shared" si="20"/>
        <v>0</v>
      </c>
      <c r="H76" s="203">
        <f t="shared" si="20"/>
        <v>0</v>
      </c>
      <c r="I76" s="213">
        <f t="shared" si="21"/>
        <v>6.56</v>
      </c>
      <c r="J76" s="203">
        <v>0</v>
      </c>
      <c r="K76" s="203">
        <v>0</v>
      </c>
      <c r="L76" s="203">
        <v>6.56</v>
      </c>
      <c r="M76" s="203">
        <v>0</v>
      </c>
      <c r="N76" s="203">
        <v>0</v>
      </c>
      <c r="O76" s="213">
        <v>4</v>
      </c>
      <c r="P76" s="203">
        <v>0</v>
      </c>
      <c r="Q76" s="203">
        <v>0</v>
      </c>
      <c r="R76" s="214">
        <f>8-4.5</f>
        <v>3.5</v>
      </c>
      <c r="S76" s="203">
        <v>0</v>
      </c>
      <c r="T76" s="203">
        <v>0</v>
      </c>
      <c r="U76" s="213">
        <f t="shared" si="23"/>
        <v>8</v>
      </c>
      <c r="V76" s="203">
        <v>0</v>
      </c>
      <c r="W76" s="203">
        <v>0</v>
      </c>
      <c r="X76" s="203">
        <v>8</v>
      </c>
      <c r="Y76" s="203">
        <v>0</v>
      </c>
      <c r="Z76" s="203">
        <v>0</v>
      </c>
      <c r="AA76" s="510"/>
      <c r="AJ76" s="215"/>
      <c r="AK76" s="215"/>
      <c r="AL76" s="215"/>
      <c r="AM76" s="215"/>
      <c r="AN76" s="215"/>
      <c r="AO76" s="215"/>
      <c r="AP76" s="215"/>
      <c r="AQ76" s="215"/>
      <c r="AR76" s="215"/>
    </row>
    <row r="77" spans="1:44" ht="36" customHeight="1">
      <c r="A77" s="347">
        <v>16</v>
      </c>
      <c r="B77" s="212" t="s">
        <v>82</v>
      </c>
      <c r="C77" s="213">
        <f t="shared" si="19"/>
        <v>10</v>
      </c>
      <c r="D77" s="203">
        <f t="shared" si="20"/>
        <v>0</v>
      </c>
      <c r="E77" s="203">
        <f t="shared" si="20"/>
        <v>0</v>
      </c>
      <c r="F77" s="203">
        <f t="shared" si="20"/>
        <v>10</v>
      </c>
      <c r="G77" s="203">
        <f t="shared" si="20"/>
        <v>0</v>
      </c>
      <c r="H77" s="203">
        <f t="shared" si="20"/>
        <v>0</v>
      </c>
      <c r="I77" s="213">
        <f t="shared" si="21"/>
        <v>0</v>
      </c>
      <c r="J77" s="203">
        <v>0</v>
      </c>
      <c r="K77" s="203">
        <v>0</v>
      </c>
      <c r="L77" s="203">
        <v>0</v>
      </c>
      <c r="M77" s="203">
        <v>0</v>
      </c>
      <c r="N77" s="203">
        <v>0</v>
      </c>
      <c r="O77" s="213">
        <f t="shared" si="22"/>
        <v>0</v>
      </c>
      <c r="P77" s="203">
        <v>0</v>
      </c>
      <c r="Q77" s="203">
        <v>0</v>
      </c>
      <c r="R77" s="214">
        <v>0</v>
      </c>
      <c r="S77" s="203">
        <v>0</v>
      </c>
      <c r="T77" s="203">
        <v>0</v>
      </c>
      <c r="U77" s="213">
        <f t="shared" si="23"/>
        <v>10</v>
      </c>
      <c r="V77" s="203">
        <v>0</v>
      </c>
      <c r="W77" s="203">
        <v>0</v>
      </c>
      <c r="X77" s="203">
        <v>10</v>
      </c>
      <c r="Y77" s="203">
        <v>0</v>
      </c>
      <c r="Z77" s="203">
        <v>0</v>
      </c>
      <c r="AA77" s="510"/>
      <c r="AE77" s="207">
        <v>0</v>
      </c>
      <c r="AJ77" s="215"/>
      <c r="AK77" s="215"/>
      <c r="AL77" s="215"/>
      <c r="AM77" s="215"/>
      <c r="AN77" s="215"/>
      <c r="AO77" s="215"/>
      <c r="AP77" s="215"/>
      <c r="AQ77" s="215"/>
      <c r="AR77" s="215"/>
    </row>
    <row r="78" spans="1:44" ht="33.75" customHeight="1">
      <c r="A78" s="347">
        <v>17</v>
      </c>
      <c r="B78" s="212" t="s">
        <v>83</v>
      </c>
      <c r="C78" s="213">
        <f t="shared" si="19"/>
        <v>46</v>
      </c>
      <c r="D78" s="203">
        <f t="shared" ref="D78:H81" si="24">J78+P78+V78</f>
        <v>0</v>
      </c>
      <c r="E78" s="203">
        <f t="shared" si="24"/>
        <v>0</v>
      </c>
      <c r="F78" s="203">
        <f t="shared" si="24"/>
        <v>46</v>
      </c>
      <c r="G78" s="203">
        <f t="shared" si="24"/>
        <v>0</v>
      </c>
      <c r="H78" s="203">
        <f t="shared" si="24"/>
        <v>0</v>
      </c>
      <c r="I78" s="213">
        <f t="shared" si="21"/>
        <v>26</v>
      </c>
      <c r="J78" s="203">
        <v>0</v>
      </c>
      <c r="K78" s="203">
        <v>0</v>
      </c>
      <c r="L78" s="203">
        <v>26</v>
      </c>
      <c r="M78" s="203">
        <v>0</v>
      </c>
      <c r="N78" s="203">
        <v>0</v>
      </c>
      <c r="O78" s="213">
        <f t="shared" si="22"/>
        <v>0</v>
      </c>
      <c r="P78" s="203">
        <v>0</v>
      </c>
      <c r="Q78" s="203">
        <v>0</v>
      </c>
      <c r="R78" s="214">
        <v>0</v>
      </c>
      <c r="S78" s="203">
        <v>0</v>
      </c>
      <c r="T78" s="203">
        <v>0</v>
      </c>
      <c r="U78" s="213">
        <f t="shared" si="23"/>
        <v>20</v>
      </c>
      <c r="V78" s="203">
        <v>0</v>
      </c>
      <c r="W78" s="203">
        <v>0</v>
      </c>
      <c r="X78" s="203">
        <v>20</v>
      </c>
      <c r="Y78" s="203">
        <v>0</v>
      </c>
      <c r="Z78" s="203">
        <v>0</v>
      </c>
      <c r="AA78" s="510"/>
      <c r="AC78" s="312"/>
      <c r="AJ78" s="215"/>
      <c r="AK78" s="215"/>
      <c r="AL78" s="215"/>
      <c r="AM78" s="215"/>
      <c r="AN78" s="215"/>
      <c r="AO78" s="215"/>
      <c r="AP78" s="215"/>
      <c r="AQ78" s="215"/>
      <c r="AR78" s="215"/>
    </row>
    <row r="79" spans="1:44" ht="47.25">
      <c r="A79" s="347">
        <v>18</v>
      </c>
      <c r="B79" s="212" t="s">
        <v>84</v>
      </c>
      <c r="C79" s="213">
        <f t="shared" si="19"/>
        <v>128</v>
      </c>
      <c r="D79" s="203">
        <f t="shared" si="24"/>
        <v>0</v>
      </c>
      <c r="E79" s="203">
        <f t="shared" si="24"/>
        <v>0</v>
      </c>
      <c r="F79" s="203">
        <f t="shared" si="24"/>
        <v>128</v>
      </c>
      <c r="G79" s="203">
        <f t="shared" si="24"/>
        <v>0</v>
      </c>
      <c r="H79" s="203">
        <f t="shared" si="24"/>
        <v>0</v>
      </c>
      <c r="I79" s="213">
        <f t="shared" si="21"/>
        <v>35</v>
      </c>
      <c r="J79" s="203">
        <v>0</v>
      </c>
      <c r="K79" s="203">
        <v>0</v>
      </c>
      <c r="L79" s="203">
        <v>35</v>
      </c>
      <c r="M79" s="203">
        <v>0</v>
      </c>
      <c r="N79" s="203">
        <v>0</v>
      </c>
      <c r="O79" s="213">
        <f t="shared" si="22"/>
        <v>63</v>
      </c>
      <c r="P79" s="203">
        <v>0</v>
      </c>
      <c r="Q79" s="203">
        <v>0</v>
      </c>
      <c r="R79" s="214">
        <v>63</v>
      </c>
      <c r="S79" s="203">
        <v>0</v>
      </c>
      <c r="T79" s="203">
        <v>0</v>
      </c>
      <c r="U79" s="213">
        <f t="shared" si="23"/>
        <v>30</v>
      </c>
      <c r="V79" s="203">
        <v>0</v>
      </c>
      <c r="W79" s="203">
        <v>0</v>
      </c>
      <c r="X79" s="203">
        <v>30</v>
      </c>
      <c r="Y79" s="203">
        <v>0</v>
      </c>
      <c r="Z79" s="203">
        <v>0</v>
      </c>
      <c r="AA79" s="510"/>
      <c r="AJ79" s="215"/>
      <c r="AK79" s="215"/>
      <c r="AL79" s="215"/>
      <c r="AM79" s="215"/>
      <c r="AN79" s="215"/>
      <c r="AO79" s="215"/>
      <c r="AP79" s="215"/>
      <c r="AQ79" s="215"/>
      <c r="AR79" s="215"/>
    </row>
    <row r="80" spans="1:44" ht="51" customHeight="1">
      <c r="A80" s="347">
        <v>19</v>
      </c>
      <c r="B80" s="212" t="s">
        <v>85</v>
      </c>
      <c r="C80" s="213">
        <f t="shared" si="19"/>
        <v>100</v>
      </c>
      <c r="D80" s="203">
        <f t="shared" si="24"/>
        <v>0</v>
      </c>
      <c r="E80" s="203">
        <f t="shared" si="24"/>
        <v>0</v>
      </c>
      <c r="F80" s="203">
        <f t="shared" si="24"/>
        <v>100</v>
      </c>
      <c r="G80" s="203">
        <f t="shared" si="24"/>
        <v>0</v>
      </c>
      <c r="H80" s="203">
        <f t="shared" si="24"/>
        <v>0</v>
      </c>
      <c r="I80" s="213">
        <f t="shared" si="21"/>
        <v>30</v>
      </c>
      <c r="J80" s="203">
        <v>0</v>
      </c>
      <c r="K80" s="203">
        <v>0</v>
      </c>
      <c r="L80" s="203">
        <v>30</v>
      </c>
      <c r="M80" s="203">
        <v>0</v>
      </c>
      <c r="N80" s="203">
        <v>0</v>
      </c>
      <c r="O80" s="213">
        <f t="shared" si="22"/>
        <v>35</v>
      </c>
      <c r="P80" s="203">
        <v>0</v>
      </c>
      <c r="Q80" s="203">
        <v>0</v>
      </c>
      <c r="R80" s="214">
        <v>35</v>
      </c>
      <c r="S80" s="203">
        <v>0</v>
      </c>
      <c r="T80" s="203">
        <v>0</v>
      </c>
      <c r="U80" s="213">
        <f t="shared" si="23"/>
        <v>35</v>
      </c>
      <c r="V80" s="203">
        <v>0</v>
      </c>
      <c r="W80" s="203">
        <v>0</v>
      </c>
      <c r="X80" s="203">
        <v>35</v>
      </c>
      <c r="Y80" s="203">
        <v>0</v>
      </c>
      <c r="Z80" s="203">
        <v>0</v>
      </c>
      <c r="AA80" s="510"/>
      <c r="AJ80" s="215"/>
      <c r="AK80" s="215"/>
      <c r="AL80" s="215"/>
      <c r="AM80" s="215"/>
      <c r="AN80" s="215"/>
      <c r="AO80" s="215"/>
      <c r="AP80" s="215"/>
      <c r="AQ80" s="215"/>
      <c r="AR80" s="215"/>
    </row>
    <row r="81" spans="1:44" ht="50.25" customHeight="1">
      <c r="A81" s="347">
        <v>20</v>
      </c>
      <c r="B81" s="212" t="s">
        <v>86</v>
      </c>
      <c r="C81" s="213">
        <f t="shared" si="19"/>
        <v>110</v>
      </c>
      <c r="D81" s="203">
        <f t="shared" si="24"/>
        <v>0</v>
      </c>
      <c r="E81" s="203">
        <f t="shared" si="24"/>
        <v>0</v>
      </c>
      <c r="F81" s="203">
        <f t="shared" si="24"/>
        <v>110</v>
      </c>
      <c r="G81" s="203">
        <f t="shared" si="24"/>
        <v>0</v>
      </c>
      <c r="H81" s="203">
        <f t="shared" si="24"/>
        <v>0</v>
      </c>
      <c r="I81" s="213">
        <f t="shared" si="21"/>
        <v>85</v>
      </c>
      <c r="J81" s="203">
        <v>0</v>
      </c>
      <c r="K81" s="203">
        <v>0</v>
      </c>
      <c r="L81" s="203">
        <v>85</v>
      </c>
      <c r="M81" s="203">
        <v>0</v>
      </c>
      <c r="N81" s="203">
        <v>0</v>
      </c>
      <c r="O81" s="213">
        <v>24</v>
      </c>
      <c r="P81" s="203">
        <v>0</v>
      </c>
      <c r="Q81" s="203">
        <v>0</v>
      </c>
      <c r="R81" s="214">
        <v>25</v>
      </c>
      <c r="S81" s="203">
        <v>0</v>
      </c>
      <c r="T81" s="203">
        <v>0</v>
      </c>
      <c r="U81" s="213">
        <f t="shared" si="23"/>
        <v>0</v>
      </c>
      <c r="V81" s="203">
        <v>0</v>
      </c>
      <c r="W81" s="203">
        <v>0</v>
      </c>
      <c r="X81" s="203">
        <v>0</v>
      </c>
      <c r="Y81" s="203">
        <v>0</v>
      </c>
      <c r="Z81" s="203">
        <v>0</v>
      </c>
      <c r="AA81" s="511"/>
      <c r="AJ81" s="215"/>
      <c r="AK81" s="215"/>
      <c r="AL81" s="215"/>
      <c r="AM81" s="215"/>
      <c r="AN81" s="215"/>
      <c r="AO81" s="215"/>
      <c r="AP81" s="215"/>
      <c r="AQ81" s="215"/>
      <c r="AR81" s="215"/>
    </row>
    <row r="82" spans="1:44">
      <c r="A82" s="217"/>
      <c r="B82" s="218" t="s">
        <v>54</v>
      </c>
      <c r="C82" s="221">
        <f>SUM(C62:C81)</f>
        <v>1460</v>
      </c>
      <c r="D82" s="221">
        <f t="shared" ref="D82:Z82" si="25">SUM(D62:D81)</f>
        <v>0</v>
      </c>
      <c r="E82" s="221">
        <f t="shared" si="25"/>
        <v>0</v>
      </c>
      <c r="F82" s="221">
        <f t="shared" si="25"/>
        <v>1460</v>
      </c>
      <c r="G82" s="221">
        <f t="shared" si="25"/>
        <v>0</v>
      </c>
      <c r="H82" s="221">
        <f t="shared" si="25"/>
        <v>0</v>
      </c>
      <c r="I82" s="221">
        <f>SUM(I62:I81)</f>
        <v>500</v>
      </c>
      <c r="J82" s="221">
        <f t="shared" si="25"/>
        <v>0</v>
      </c>
      <c r="K82" s="221">
        <f t="shared" si="25"/>
        <v>0</v>
      </c>
      <c r="L82" s="221">
        <f t="shared" si="25"/>
        <v>500</v>
      </c>
      <c r="M82" s="221">
        <f t="shared" si="25"/>
        <v>0</v>
      </c>
      <c r="N82" s="221">
        <f t="shared" si="25"/>
        <v>0</v>
      </c>
      <c r="O82" s="221">
        <f t="shared" si="25"/>
        <v>430</v>
      </c>
      <c r="P82" s="221">
        <f t="shared" si="25"/>
        <v>0</v>
      </c>
      <c r="Q82" s="221">
        <f t="shared" si="25"/>
        <v>0</v>
      </c>
      <c r="R82" s="221">
        <f t="shared" si="25"/>
        <v>430</v>
      </c>
      <c r="S82" s="221">
        <f t="shared" si="25"/>
        <v>0</v>
      </c>
      <c r="T82" s="221">
        <f t="shared" si="25"/>
        <v>0</v>
      </c>
      <c r="U82" s="221">
        <f t="shared" si="25"/>
        <v>530</v>
      </c>
      <c r="V82" s="221">
        <f t="shared" si="25"/>
        <v>0</v>
      </c>
      <c r="W82" s="221">
        <f t="shared" si="25"/>
        <v>0</v>
      </c>
      <c r="X82" s="221">
        <f t="shared" si="25"/>
        <v>530</v>
      </c>
      <c r="Y82" s="221">
        <f t="shared" si="25"/>
        <v>0</v>
      </c>
      <c r="Z82" s="221">
        <f t="shared" si="25"/>
        <v>0</v>
      </c>
      <c r="AA82" s="350"/>
      <c r="AJ82" s="215"/>
      <c r="AK82" s="215"/>
      <c r="AL82" s="215"/>
      <c r="AM82" s="215"/>
      <c r="AN82" s="215"/>
      <c r="AO82" s="215"/>
      <c r="AP82" s="215"/>
      <c r="AQ82" s="215"/>
      <c r="AR82" s="215"/>
    </row>
    <row r="83" spans="1:44">
      <c r="A83" s="499" t="s">
        <v>87</v>
      </c>
      <c r="B83" s="499"/>
      <c r="C83" s="499"/>
      <c r="D83" s="499"/>
      <c r="E83" s="499"/>
      <c r="F83" s="499"/>
      <c r="G83" s="499"/>
      <c r="H83" s="499"/>
      <c r="I83" s="499"/>
      <c r="J83" s="499"/>
      <c r="K83" s="499"/>
      <c r="L83" s="499"/>
      <c r="M83" s="499"/>
      <c r="N83" s="499"/>
      <c r="O83" s="499"/>
      <c r="P83" s="499"/>
      <c r="Q83" s="499"/>
      <c r="R83" s="499"/>
      <c r="S83" s="499"/>
      <c r="T83" s="499"/>
      <c r="U83" s="499"/>
      <c r="V83" s="499"/>
      <c r="W83" s="499"/>
      <c r="X83" s="499"/>
      <c r="Y83" s="499"/>
      <c r="Z83" s="499"/>
      <c r="AA83" s="350"/>
      <c r="AJ83" s="215"/>
      <c r="AK83" s="215"/>
      <c r="AL83" s="215"/>
      <c r="AM83" s="215"/>
      <c r="AN83" s="215"/>
      <c r="AO83" s="215"/>
      <c r="AP83" s="215"/>
      <c r="AQ83" s="215"/>
      <c r="AR83" s="215"/>
    </row>
    <row r="84" spans="1:44" ht="63">
      <c r="A84" s="347">
        <v>1</v>
      </c>
      <c r="B84" s="212" t="s">
        <v>88</v>
      </c>
      <c r="C84" s="213">
        <f t="shared" ref="C84:C91" si="26">SUM(D84:H84)</f>
        <v>250.74</v>
      </c>
      <c r="D84" s="203">
        <f t="shared" ref="D84:H91" si="27">J84+P84+V84</f>
        <v>0</v>
      </c>
      <c r="E84" s="203">
        <f t="shared" si="27"/>
        <v>0</v>
      </c>
      <c r="F84" s="203">
        <f t="shared" si="27"/>
        <v>250.74</v>
      </c>
      <c r="G84" s="203">
        <f t="shared" si="27"/>
        <v>0</v>
      </c>
      <c r="H84" s="203">
        <f t="shared" si="27"/>
        <v>0</v>
      </c>
      <c r="I84" s="213">
        <f t="shared" ref="I84:I91" si="28">SUM(J84:N84)</f>
        <v>90.74</v>
      </c>
      <c r="J84" s="203">
        <v>0</v>
      </c>
      <c r="K84" s="203">
        <v>0</v>
      </c>
      <c r="L84" s="203">
        <v>90.74</v>
      </c>
      <c r="M84" s="203">
        <v>0</v>
      </c>
      <c r="N84" s="203">
        <v>0</v>
      </c>
      <c r="O84" s="213">
        <f t="shared" ref="O84:O91" si="29">SUM(P84:T84)</f>
        <v>80</v>
      </c>
      <c r="P84" s="203">
        <v>0</v>
      </c>
      <c r="Q84" s="203">
        <v>0</v>
      </c>
      <c r="R84" s="214">
        <v>80</v>
      </c>
      <c r="S84" s="203">
        <v>0</v>
      </c>
      <c r="T84" s="203">
        <v>0</v>
      </c>
      <c r="U84" s="213">
        <f t="shared" ref="U84:U91" si="30">SUM(V84:Z84)</f>
        <v>80</v>
      </c>
      <c r="V84" s="203">
        <v>0</v>
      </c>
      <c r="W84" s="203">
        <v>0</v>
      </c>
      <c r="X84" s="203">
        <v>80</v>
      </c>
      <c r="Y84" s="203">
        <v>0</v>
      </c>
      <c r="Z84" s="203">
        <v>0</v>
      </c>
      <c r="AA84" s="503" t="s">
        <v>643</v>
      </c>
      <c r="AJ84" s="215"/>
      <c r="AK84" s="215"/>
      <c r="AL84" s="215"/>
      <c r="AM84" s="215"/>
      <c r="AN84" s="215"/>
      <c r="AO84" s="215"/>
      <c r="AP84" s="215"/>
      <c r="AQ84" s="215"/>
      <c r="AR84" s="215"/>
    </row>
    <row r="85" spans="1:44" ht="36" customHeight="1">
      <c r="A85" s="347">
        <v>2</v>
      </c>
      <c r="B85" s="212" t="s">
        <v>89</v>
      </c>
      <c r="C85" s="213">
        <f t="shared" si="26"/>
        <v>1011.26</v>
      </c>
      <c r="D85" s="203">
        <f t="shared" si="27"/>
        <v>0</v>
      </c>
      <c r="E85" s="203">
        <f t="shared" si="27"/>
        <v>0</v>
      </c>
      <c r="F85" s="203">
        <f t="shared" si="27"/>
        <v>1011.26</v>
      </c>
      <c r="G85" s="203">
        <f t="shared" si="27"/>
        <v>0</v>
      </c>
      <c r="H85" s="203">
        <f t="shared" si="27"/>
        <v>0</v>
      </c>
      <c r="I85" s="213">
        <f t="shared" si="28"/>
        <v>444.26</v>
      </c>
      <c r="J85" s="203">
        <v>0</v>
      </c>
      <c r="K85" s="203">
        <v>0</v>
      </c>
      <c r="L85" s="203">
        <v>444.26</v>
      </c>
      <c r="M85" s="203">
        <v>0</v>
      </c>
      <c r="N85" s="203">
        <v>0</v>
      </c>
      <c r="O85" s="213">
        <f t="shared" si="29"/>
        <v>167</v>
      </c>
      <c r="P85" s="203">
        <v>0</v>
      </c>
      <c r="Q85" s="203">
        <v>0</v>
      </c>
      <c r="R85" s="214">
        <v>167</v>
      </c>
      <c r="S85" s="203">
        <v>0</v>
      </c>
      <c r="T85" s="203">
        <v>0</v>
      </c>
      <c r="U85" s="213">
        <f t="shared" si="30"/>
        <v>400</v>
      </c>
      <c r="V85" s="203">
        <v>0</v>
      </c>
      <c r="W85" s="203">
        <v>0</v>
      </c>
      <c r="X85" s="203">
        <v>400</v>
      </c>
      <c r="Y85" s="203">
        <v>0</v>
      </c>
      <c r="Z85" s="203">
        <v>0</v>
      </c>
      <c r="AA85" s="503"/>
      <c r="AJ85" s="215"/>
      <c r="AK85" s="215"/>
      <c r="AL85" s="215"/>
      <c r="AM85" s="215"/>
      <c r="AN85" s="215"/>
      <c r="AO85" s="215"/>
      <c r="AP85" s="215"/>
      <c r="AQ85" s="215"/>
      <c r="AR85" s="215"/>
    </row>
    <row r="86" spans="1:44" ht="36.75" customHeight="1">
      <c r="A86" s="347">
        <v>3</v>
      </c>
      <c r="B86" s="212" t="s">
        <v>90</v>
      </c>
      <c r="C86" s="213">
        <f t="shared" si="26"/>
        <v>290</v>
      </c>
      <c r="D86" s="203">
        <f t="shared" si="27"/>
        <v>0</v>
      </c>
      <c r="E86" s="203">
        <f t="shared" si="27"/>
        <v>0</v>
      </c>
      <c r="F86" s="203">
        <f t="shared" si="27"/>
        <v>290</v>
      </c>
      <c r="G86" s="203">
        <f t="shared" si="27"/>
        <v>0</v>
      </c>
      <c r="H86" s="203">
        <f t="shared" si="27"/>
        <v>0</v>
      </c>
      <c r="I86" s="213">
        <f t="shared" si="28"/>
        <v>90</v>
      </c>
      <c r="J86" s="203">
        <v>0</v>
      </c>
      <c r="K86" s="203">
        <v>0</v>
      </c>
      <c r="L86" s="203">
        <v>90</v>
      </c>
      <c r="M86" s="203">
        <v>0</v>
      </c>
      <c r="N86" s="203">
        <v>0</v>
      </c>
      <c r="O86" s="213">
        <f t="shared" si="29"/>
        <v>100</v>
      </c>
      <c r="P86" s="203">
        <v>0</v>
      </c>
      <c r="Q86" s="203">
        <v>0</v>
      </c>
      <c r="R86" s="214">
        <v>100</v>
      </c>
      <c r="S86" s="203">
        <v>0</v>
      </c>
      <c r="T86" s="203">
        <v>0</v>
      </c>
      <c r="U86" s="213">
        <f t="shared" si="30"/>
        <v>100</v>
      </c>
      <c r="V86" s="203">
        <v>0</v>
      </c>
      <c r="W86" s="203">
        <v>0</v>
      </c>
      <c r="X86" s="203">
        <v>100</v>
      </c>
      <c r="Y86" s="203">
        <v>0</v>
      </c>
      <c r="Z86" s="203">
        <v>0</v>
      </c>
      <c r="AA86" s="503"/>
      <c r="AJ86" s="215"/>
      <c r="AK86" s="215"/>
      <c r="AL86" s="215"/>
      <c r="AM86" s="215"/>
      <c r="AN86" s="215"/>
      <c r="AO86" s="215"/>
      <c r="AP86" s="215"/>
      <c r="AQ86" s="215"/>
      <c r="AR86" s="215"/>
    </row>
    <row r="87" spans="1:44" ht="78.75">
      <c r="A87" s="347">
        <v>4</v>
      </c>
      <c r="B87" s="212" t="s">
        <v>91</v>
      </c>
      <c r="C87" s="213">
        <f t="shared" si="26"/>
        <v>10</v>
      </c>
      <c r="D87" s="203">
        <f t="shared" si="27"/>
        <v>0</v>
      </c>
      <c r="E87" s="203">
        <f t="shared" si="27"/>
        <v>0</v>
      </c>
      <c r="F87" s="203">
        <f t="shared" si="27"/>
        <v>10</v>
      </c>
      <c r="G87" s="203">
        <f t="shared" si="27"/>
        <v>0</v>
      </c>
      <c r="H87" s="203">
        <f t="shared" si="27"/>
        <v>0</v>
      </c>
      <c r="I87" s="213">
        <f t="shared" si="28"/>
        <v>0</v>
      </c>
      <c r="J87" s="203">
        <v>0</v>
      </c>
      <c r="K87" s="203">
        <v>0</v>
      </c>
      <c r="L87" s="203">
        <v>0</v>
      </c>
      <c r="M87" s="203">
        <v>0</v>
      </c>
      <c r="N87" s="203">
        <v>0</v>
      </c>
      <c r="O87" s="213">
        <f t="shared" si="29"/>
        <v>5</v>
      </c>
      <c r="P87" s="203">
        <v>0</v>
      </c>
      <c r="Q87" s="203">
        <v>0</v>
      </c>
      <c r="R87" s="214">
        <v>5</v>
      </c>
      <c r="S87" s="203">
        <v>0</v>
      </c>
      <c r="T87" s="203">
        <v>0</v>
      </c>
      <c r="U87" s="213">
        <f t="shared" si="30"/>
        <v>5</v>
      </c>
      <c r="V87" s="203">
        <v>0</v>
      </c>
      <c r="W87" s="203">
        <v>0</v>
      </c>
      <c r="X87" s="203">
        <v>5</v>
      </c>
      <c r="Y87" s="203">
        <v>0</v>
      </c>
      <c r="Z87" s="203">
        <v>0</v>
      </c>
      <c r="AA87" s="503"/>
      <c r="AC87" s="312"/>
      <c r="AJ87" s="215"/>
      <c r="AK87" s="215"/>
      <c r="AL87" s="215"/>
      <c r="AM87" s="215"/>
      <c r="AN87" s="215"/>
      <c r="AO87" s="215"/>
      <c r="AP87" s="215"/>
      <c r="AQ87" s="215"/>
      <c r="AR87" s="215"/>
    </row>
    <row r="88" spans="1:44" ht="36" customHeight="1">
      <c r="A88" s="347">
        <v>5</v>
      </c>
      <c r="B88" s="212" t="s">
        <v>92</v>
      </c>
      <c r="C88" s="213">
        <f t="shared" si="26"/>
        <v>37.54</v>
      </c>
      <c r="D88" s="203">
        <f t="shared" si="27"/>
        <v>0</v>
      </c>
      <c r="E88" s="203">
        <f t="shared" si="27"/>
        <v>0</v>
      </c>
      <c r="F88" s="203">
        <f t="shared" si="27"/>
        <v>37.54</v>
      </c>
      <c r="G88" s="203">
        <f t="shared" si="27"/>
        <v>0</v>
      </c>
      <c r="H88" s="203">
        <f t="shared" si="27"/>
        <v>0</v>
      </c>
      <c r="I88" s="213">
        <f t="shared" si="28"/>
        <v>7.54</v>
      </c>
      <c r="J88" s="203">
        <v>0</v>
      </c>
      <c r="K88" s="203">
        <v>0</v>
      </c>
      <c r="L88" s="203">
        <v>7.54</v>
      </c>
      <c r="M88" s="203">
        <v>0</v>
      </c>
      <c r="N88" s="203">
        <v>0</v>
      </c>
      <c r="O88" s="213">
        <f t="shared" si="29"/>
        <v>15</v>
      </c>
      <c r="P88" s="203">
        <v>0</v>
      </c>
      <c r="Q88" s="203">
        <v>0</v>
      </c>
      <c r="R88" s="214">
        <v>15</v>
      </c>
      <c r="S88" s="203">
        <v>0</v>
      </c>
      <c r="T88" s="203">
        <v>0</v>
      </c>
      <c r="U88" s="213">
        <f t="shared" si="30"/>
        <v>15</v>
      </c>
      <c r="V88" s="203">
        <v>0</v>
      </c>
      <c r="W88" s="203">
        <v>0</v>
      </c>
      <c r="X88" s="203">
        <v>15</v>
      </c>
      <c r="Y88" s="203">
        <v>0</v>
      </c>
      <c r="Z88" s="203">
        <v>0</v>
      </c>
      <c r="AA88" s="503"/>
      <c r="AJ88" s="215"/>
      <c r="AK88" s="215"/>
      <c r="AL88" s="215"/>
      <c r="AM88" s="215"/>
      <c r="AN88" s="215"/>
      <c r="AO88" s="215"/>
      <c r="AP88" s="215"/>
      <c r="AQ88" s="215"/>
      <c r="AR88" s="215"/>
    </row>
    <row r="89" spans="1:44" ht="36" customHeight="1">
      <c r="A89" s="347">
        <v>6</v>
      </c>
      <c r="B89" s="212" t="s">
        <v>93</v>
      </c>
      <c r="C89" s="213">
        <f t="shared" si="26"/>
        <v>37.46</v>
      </c>
      <c r="D89" s="203">
        <f t="shared" si="27"/>
        <v>0</v>
      </c>
      <c r="E89" s="203">
        <f t="shared" si="27"/>
        <v>0</v>
      </c>
      <c r="F89" s="203">
        <f t="shared" si="27"/>
        <v>37.46</v>
      </c>
      <c r="G89" s="203">
        <f t="shared" si="27"/>
        <v>0</v>
      </c>
      <c r="H89" s="203">
        <f t="shared" si="27"/>
        <v>0</v>
      </c>
      <c r="I89" s="213">
        <f t="shared" si="28"/>
        <v>17.46</v>
      </c>
      <c r="J89" s="203">
        <v>0</v>
      </c>
      <c r="K89" s="203">
        <v>0</v>
      </c>
      <c r="L89" s="203">
        <v>17.46</v>
      </c>
      <c r="M89" s="203">
        <v>0</v>
      </c>
      <c r="N89" s="203">
        <v>0</v>
      </c>
      <c r="O89" s="213">
        <f t="shared" si="29"/>
        <v>10</v>
      </c>
      <c r="P89" s="203">
        <v>0</v>
      </c>
      <c r="Q89" s="203">
        <v>0</v>
      </c>
      <c r="R89" s="214">
        <v>10</v>
      </c>
      <c r="S89" s="203">
        <v>0</v>
      </c>
      <c r="T89" s="203">
        <v>0</v>
      </c>
      <c r="U89" s="213">
        <f t="shared" si="30"/>
        <v>10</v>
      </c>
      <c r="V89" s="203">
        <v>0</v>
      </c>
      <c r="W89" s="203">
        <v>0</v>
      </c>
      <c r="X89" s="203">
        <v>10</v>
      </c>
      <c r="Y89" s="203">
        <v>0</v>
      </c>
      <c r="Z89" s="203">
        <v>0</v>
      </c>
      <c r="AA89" s="503"/>
      <c r="AJ89" s="215"/>
      <c r="AK89" s="215"/>
      <c r="AL89" s="215"/>
      <c r="AM89" s="215"/>
      <c r="AN89" s="215"/>
      <c r="AO89" s="215"/>
      <c r="AP89" s="215"/>
      <c r="AQ89" s="215"/>
      <c r="AR89" s="215"/>
    </row>
    <row r="90" spans="1:44" ht="21.75" customHeight="1">
      <c r="A90" s="347">
        <v>7</v>
      </c>
      <c r="B90" s="212" t="s">
        <v>94</v>
      </c>
      <c r="C90" s="213">
        <f t="shared" si="26"/>
        <v>200</v>
      </c>
      <c r="D90" s="203">
        <f t="shared" si="27"/>
        <v>0</v>
      </c>
      <c r="E90" s="203">
        <f t="shared" si="27"/>
        <v>0</v>
      </c>
      <c r="F90" s="203">
        <f t="shared" si="27"/>
        <v>200</v>
      </c>
      <c r="G90" s="203">
        <f t="shared" si="27"/>
        <v>0</v>
      </c>
      <c r="H90" s="203">
        <f t="shared" si="27"/>
        <v>0</v>
      </c>
      <c r="I90" s="213">
        <f t="shared" si="28"/>
        <v>100</v>
      </c>
      <c r="J90" s="203">
        <v>0</v>
      </c>
      <c r="K90" s="203">
        <v>0</v>
      </c>
      <c r="L90" s="203">
        <v>100</v>
      </c>
      <c r="M90" s="203">
        <v>0</v>
      </c>
      <c r="N90" s="203">
        <v>0</v>
      </c>
      <c r="O90" s="213">
        <f t="shared" si="29"/>
        <v>0</v>
      </c>
      <c r="P90" s="203">
        <v>0</v>
      </c>
      <c r="Q90" s="203">
        <v>0</v>
      </c>
      <c r="R90" s="214">
        <v>0</v>
      </c>
      <c r="S90" s="203">
        <v>0</v>
      </c>
      <c r="T90" s="203">
        <v>0</v>
      </c>
      <c r="U90" s="213">
        <f t="shared" si="30"/>
        <v>100</v>
      </c>
      <c r="V90" s="203">
        <v>0</v>
      </c>
      <c r="W90" s="203">
        <v>0</v>
      </c>
      <c r="X90" s="203">
        <v>100</v>
      </c>
      <c r="Y90" s="203">
        <v>0</v>
      </c>
      <c r="Z90" s="203">
        <v>0</v>
      </c>
      <c r="AA90" s="503"/>
      <c r="AJ90" s="215"/>
      <c r="AK90" s="215"/>
      <c r="AL90" s="215"/>
      <c r="AM90" s="215"/>
      <c r="AN90" s="215"/>
      <c r="AO90" s="215"/>
      <c r="AP90" s="215"/>
      <c r="AQ90" s="215"/>
      <c r="AR90" s="215"/>
    </row>
    <row r="91" spans="1:44" ht="50.25" customHeight="1">
      <c r="A91" s="347">
        <v>8</v>
      </c>
      <c r="B91" s="212" t="s">
        <v>95</v>
      </c>
      <c r="C91" s="213">
        <f t="shared" si="26"/>
        <v>80</v>
      </c>
      <c r="D91" s="203">
        <f t="shared" si="27"/>
        <v>0</v>
      </c>
      <c r="E91" s="203">
        <f t="shared" si="27"/>
        <v>0</v>
      </c>
      <c r="F91" s="203">
        <f t="shared" si="27"/>
        <v>80</v>
      </c>
      <c r="G91" s="203">
        <f t="shared" si="27"/>
        <v>0</v>
      </c>
      <c r="H91" s="203">
        <f t="shared" si="27"/>
        <v>0</v>
      </c>
      <c r="I91" s="213">
        <f t="shared" si="28"/>
        <v>0</v>
      </c>
      <c r="J91" s="203">
        <v>0</v>
      </c>
      <c r="K91" s="203">
        <v>0</v>
      </c>
      <c r="L91" s="203">
        <v>0</v>
      </c>
      <c r="M91" s="203">
        <v>0</v>
      </c>
      <c r="N91" s="203">
        <v>0</v>
      </c>
      <c r="O91" s="213">
        <f t="shared" si="29"/>
        <v>40</v>
      </c>
      <c r="P91" s="203">
        <v>0</v>
      </c>
      <c r="Q91" s="203">
        <v>0</v>
      </c>
      <c r="R91" s="214">
        <v>40</v>
      </c>
      <c r="S91" s="203">
        <v>0</v>
      </c>
      <c r="T91" s="203">
        <v>0</v>
      </c>
      <c r="U91" s="213">
        <f t="shared" si="30"/>
        <v>40</v>
      </c>
      <c r="V91" s="203">
        <v>0</v>
      </c>
      <c r="W91" s="203">
        <v>0</v>
      </c>
      <c r="X91" s="203">
        <v>40</v>
      </c>
      <c r="Y91" s="203">
        <v>0</v>
      </c>
      <c r="Z91" s="203">
        <v>0</v>
      </c>
      <c r="AA91" s="503"/>
      <c r="AJ91" s="215"/>
      <c r="AK91" s="215"/>
      <c r="AL91" s="215"/>
      <c r="AM91" s="215"/>
      <c r="AN91" s="215"/>
      <c r="AO91" s="215"/>
      <c r="AP91" s="215"/>
      <c r="AQ91" s="215"/>
      <c r="AR91" s="215"/>
    </row>
    <row r="92" spans="1:44">
      <c r="A92" s="225"/>
      <c r="B92" s="225" t="s">
        <v>54</v>
      </c>
      <c r="C92" s="219">
        <f>SUM(C84:C91)</f>
        <v>1917</v>
      </c>
      <c r="D92" s="219">
        <f t="shared" ref="D92:Z92" si="31">SUM(D84:D91)</f>
        <v>0</v>
      </c>
      <c r="E92" s="219">
        <f t="shared" si="31"/>
        <v>0</v>
      </c>
      <c r="F92" s="219">
        <f t="shared" si="31"/>
        <v>1917</v>
      </c>
      <c r="G92" s="219">
        <f t="shared" si="31"/>
        <v>0</v>
      </c>
      <c r="H92" s="219">
        <f t="shared" si="31"/>
        <v>0</v>
      </c>
      <c r="I92" s="219">
        <f>SUM(I84:I91)</f>
        <v>750</v>
      </c>
      <c r="J92" s="219">
        <f t="shared" si="31"/>
        <v>0</v>
      </c>
      <c r="K92" s="219">
        <f t="shared" si="31"/>
        <v>0</v>
      </c>
      <c r="L92" s="219">
        <f t="shared" si="31"/>
        <v>750</v>
      </c>
      <c r="M92" s="219">
        <f t="shared" si="31"/>
        <v>0</v>
      </c>
      <c r="N92" s="219">
        <f t="shared" si="31"/>
        <v>0</v>
      </c>
      <c r="O92" s="219">
        <f t="shared" si="31"/>
        <v>417</v>
      </c>
      <c r="P92" s="219">
        <f t="shared" si="31"/>
        <v>0</v>
      </c>
      <c r="Q92" s="219">
        <f t="shared" si="31"/>
        <v>0</v>
      </c>
      <c r="R92" s="219">
        <f t="shared" si="31"/>
        <v>417</v>
      </c>
      <c r="S92" s="219">
        <f t="shared" si="31"/>
        <v>0</v>
      </c>
      <c r="T92" s="219">
        <f t="shared" si="31"/>
        <v>0</v>
      </c>
      <c r="U92" s="219">
        <f t="shared" si="31"/>
        <v>750</v>
      </c>
      <c r="V92" s="219">
        <f t="shared" si="31"/>
        <v>0</v>
      </c>
      <c r="W92" s="219">
        <f t="shared" si="31"/>
        <v>0</v>
      </c>
      <c r="X92" s="219">
        <f t="shared" si="31"/>
        <v>750</v>
      </c>
      <c r="Y92" s="219">
        <f t="shared" si="31"/>
        <v>0</v>
      </c>
      <c r="Z92" s="219">
        <f t="shared" si="31"/>
        <v>0</v>
      </c>
      <c r="AA92" s="350"/>
      <c r="AJ92" s="215"/>
      <c r="AK92" s="215"/>
      <c r="AL92" s="215"/>
      <c r="AM92" s="215"/>
      <c r="AN92" s="215"/>
      <c r="AO92" s="215"/>
      <c r="AP92" s="215"/>
      <c r="AQ92" s="215"/>
      <c r="AR92" s="215"/>
    </row>
    <row r="93" spans="1:44">
      <c r="A93" s="500" t="s">
        <v>96</v>
      </c>
      <c r="B93" s="500"/>
      <c r="C93" s="500"/>
      <c r="D93" s="500"/>
      <c r="E93" s="500"/>
      <c r="F93" s="500"/>
      <c r="G93" s="500"/>
      <c r="H93" s="500"/>
      <c r="I93" s="500"/>
      <c r="J93" s="500"/>
      <c r="K93" s="500"/>
      <c r="L93" s="500"/>
      <c r="M93" s="500"/>
      <c r="N93" s="500"/>
      <c r="O93" s="500"/>
      <c r="P93" s="500"/>
      <c r="Q93" s="500"/>
      <c r="R93" s="500"/>
      <c r="S93" s="500"/>
      <c r="T93" s="500"/>
      <c r="U93" s="500"/>
      <c r="V93" s="500"/>
      <c r="W93" s="500"/>
      <c r="X93" s="500"/>
      <c r="Y93" s="500"/>
      <c r="Z93" s="500"/>
      <c r="AA93" s="350"/>
      <c r="AJ93" s="215"/>
      <c r="AK93" s="215"/>
      <c r="AL93" s="215"/>
      <c r="AM93" s="215"/>
      <c r="AN93" s="215"/>
      <c r="AO93" s="215"/>
      <c r="AP93" s="215"/>
      <c r="AQ93" s="215"/>
      <c r="AR93" s="215"/>
    </row>
    <row r="94" spans="1:44" ht="53.25" customHeight="1">
      <c r="A94" s="200">
        <v>1</v>
      </c>
      <c r="B94" s="201" t="s">
        <v>97</v>
      </c>
      <c r="C94" s="202">
        <f t="shared" ref="C94:C104" si="32">SUM(D94:H94)</f>
        <v>200</v>
      </c>
      <c r="D94" s="203">
        <f t="shared" ref="D94:H105" si="33">J94+P94+V94</f>
        <v>0</v>
      </c>
      <c r="E94" s="203">
        <f t="shared" si="33"/>
        <v>0</v>
      </c>
      <c r="F94" s="203">
        <f t="shared" si="33"/>
        <v>200</v>
      </c>
      <c r="G94" s="203">
        <f t="shared" si="33"/>
        <v>0</v>
      </c>
      <c r="H94" s="203">
        <f t="shared" si="33"/>
        <v>0</v>
      </c>
      <c r="I94" s="202">
        <f t="shared" ref="I94:I104" si="34">SUM(J94:N94)</f>
        <v>70</v>
      </c>
      <c r="J94" s="204">
        <v>0</v>
      </c>
      <c r="K94" s="204">
        <v>0</v>
      </c>
      <c r="L94" s="204">
        <v>70</v>
      </c>
      <c r="M94" s="204">
        <v>0</v>
      </c>
      <c r="N94" s="204">
        <v>0</v>
      </c>
      <c r="O94" s="202">
        <f t="shared" ref="O94:O105" si="35">SUM(P94:T94)</f>
        <v>60</v>
      </c>
      <c r="P94" s="204">
        <v>0</v>
      </c>
      <c r="Q94" s="204">
        <v>0</v>
      </c>
      <c r="R94" s="204">
        <v>60</v>
      </c>
      <c r="S94" s="204">
        <v>0</v>
      </c>
      <c r="T94" s="204">
        <v>0</v>
      </c>
      <c r="U94" s="202">
        <f t="shared" ref="U94:U104" si="36">SUM(V94:Z94)</f>
        <v>70</v>
      </c>
      <c r="V94" s="204">
        <v>0</v>
      </c>
      <c r="W94" s="204">
        <v>0</v>
      </c>
      <c r="X94" s="204">
        <v>70</v>
      </c>
      <c r="Y94" s="204">
        <v>0</v>
      </c>
      <c r="Z94" s="204">
        <v>0</v>
      </c>
      <c r="AA94" s="504" t="s">
        <v>642</v>
      </c>
      <c r="AJ94" s="215"/>
      <c r="AK94" s="215"/>
      <c r="AL94" s="215"/>
      <c r="AM94" s="215"/>
      <c r="AN94" s="215"/>
      <c r="AO94" s="215"/>
      <c r="AP94" s="215"/>
      <c r="AQ94" s="215"/>
      <c r="AR94" s="215"/>
    </row>
    <row r="95" spans="1:44" ht="48.75" customHeight="1">
      <c r="A95" s="200">
        <v>2</v>
      </c>
      <c r="B95" s="201" t="s">
        <v>98</v>
      </c>
      <c r="C95" s="202">
        <f t="shared" si="32"/>
        <v>100</v>
      </c>
      <c r="D95" s="203">
        <f t="shared" si="33"/>
        <v>0</v>
      </c>
      <c r="E95" s="203">
        <f t="shared" si="33"/>
        <v>0</v>
      </c>
      <c r="F95" s="203">
        <f t="shared" si="33"/>
        <v>100</v>
      </c>
      <c r="G95" s="203">
        <f t="shared" si="33"/>
        <v>0</v>
      </c>
      <c r="H95" s="203">
        <f t="shared" si="33"/>
        <v>0</v>
      </c>
      <c r="I95" s="202">
        <f t="shared" si="34"/>
        <v>0</v>
      </c>
      <c r="J95" s="204">
        <v>0</v>
      </c>
      <c r="K95" s="204">
        <v>0</v>
      </c>
      <c r="L95" s="204">
        <v>0</v>
      </c>
      <c r="M95" s="204">
        <v>0</v>
      </c>
      <c r="N95" s="204">
        <v>0</v>
      </c>
      <c r="O95" s="202">
        <f t="shared" si="35"/>
        <v>50</v>
      </c>
      <c r="P95" s="204">
        <v>0</v>
      </c>
      <c r="Q95" s="204">
        <v>0</v>
      </c>
      <c r="R95" s="204">
        <v>50</v>
      </c>
      <c r="S95" s="204">
        <v>0</v>
      </c>
      <c r="T95" s="204">
        <v>0</v>
      </c>
      <c r="U95" s="202">
        <f t="shared" si="36"/>
        <v>50</v>
      </c>
      <c r="V95" s="204">
        <v>0</v>
      </c>
      <c r="W95" s="204">
        <v>0</v>
      </c>
      <c r="X95" s="204">
        <v>50</v>
      </c>
      <c r="Y95" s="204">
        <v>0</v>
      </c>
      <c r="Z95" s="204">
        <v>0</v>
      </c>
      <c r="AA95" s="504"/>
      <c r="AJ95" s="215"/>
      <c r="AK95" s="215"/>
      <c r="AL95" s="215"/>
      <c r="AM95" s="215"/>
      <c r="AN95" s="215"/>
      <c r="AO95" s="215"/>
      <c r="AP95" s="215"/>
      <c r="AQ95" s="215"/>
      <c r="AR95" s="215"/>
    </row>
    <row r="96" spans="1:44" ht="36" customHeight="1">
      <c r="A96" s="200">
        <v>3</v>
      </c>
      <c r="B96" s="201" t="s">
        <v>99</v>
      </c>
      <c r="C96" s="202">
        <f t="shared" si="32"/>
        <v>40</v>
      </c>
      <c r="D96" s="203">
        <f t="shared" si="33"/>
        <v>0</v>
      </c>
      <c r="E96" s="203">
        <f t="shared" si="33"/>
        <v>0</v>
      </c>
      <c r="F96" s="203">
        <f t="shared" si="33"/>
        <v>40</v>
      </c>
      <c r="G96" s="203">
        <f t="shared" si="33"/>
        <v>0</v>
      </c>
      <c r="H96" s="203">
        <f t="shared" si="33"/>
        <v>0</v>
      </c>
      <c r="I96" s="202">
        <f t="shared" si="34"/>
        <v>0</v>
      </c>
      <c r="J96" s="204">
        <v>0</v>
      </c>
      <c r="K96" s="204">
        <v>0</v>
      </c>
      <c r="L96" s="204">
        <v>0</v>
      </c>
      <c r="M96" s="204">
        <v>0</v>
      </c>
      <c r="N96" s="204">
        <v>0</v>
      </c>
      <c r="O96" s="202">
        <v>0</v>
      </c>
      <c r="P96" s="204">
        <v>0</v>
      </c>
      <c r="Q96" s="204">
        <v>0</v>
      </c>
      <c r="R96" s="204">
        <v>0</v>
      </c>
      <c r="S96" s="204">
        <v>0</v>
      </c>
      <c r="T96" s="204">
        <v>0</v>
      </c>
      <c r="U96" s="202">
        <f t="shared" si="36"/>
        <v>40</v>
      </c>
      <c r="V96" s="204">
        <v>0</v>
      </c>
      <c r="W96" s="204">
        <v>0</v>
      </c>
      <c r="X96" s="204">
        <v>40</v>
      </c>
      <c r="Y96" s="204">
        <v>0</v>
      </c>
      <c r="Z96" s="204">
        <v>0</v>
      </c>
      <c r="AA96" s="504"/>
      <c r="AJ96" s="215"/>
      <c r="AK96" s="215"/>
      <c r="AL96" s="215"/>
      <c r="AM96" s="215"/>
      <c r="AN96" s="215"/>
      <c r="AO96" s="215"/>
      <c r="AP96" s="215"/>
      <c r="AQ96" s="215"/>
      <c r="AR96" s="215"/>
    </row>
    <row r="97" spans="1:44" ht="18.75" customHeight="1">
      <c r="A97" s="200">
        <v>4</v>
      </c>
      <c r="B97" s="201" t="s">
        <v>100</v>
      </c>
      <c r="C97" s="202">
        <f t="shared" si="32"/>
        <v>160</v>
      </c>
      <c r="D97" s="203">
        <f t="shared" si="33"/>
        <v>0</v>
      </c>
      <c r="E97" s="203">
        <f t="shared" si="33"/>
        <v>0</v>
      </c>
      <c r="F97" s="203">
        <f t="shared" si="33"/>
        <v>160</v>
      </c>
      <c r="G97" s="203">
        <f t="shared" si="33"/>
        <v>0</v>
      </c>
      <c r="H97" s="203">
        <f t="shared" si="33"/>
        <v>0</v>
      </c>
      <c r="I97" s="202">
        <f t="shared" si="34"/>
        <v>50</v>
      </c>
      <c r="J97" s="204">
        <v>0</v>
      </c>
      <c r="K97" s="204">
        <v>0</v>
      </c>
      <c r="L97" s="204">
        <v>50</v>
      </c>
      <c r="M97" s="204">
        <v>0</v>
      </c>
      <c r="N97" s="204">
        <v>0</v>
      </c>
      <c r="O97" s="202">
        <f t="shared" si="35"/>
        <v>50</v>
      </c>
      <c r="P97" s="204">
        <v>0</v>
      </c>
      <c r="Q97" s="204">
        <v>0</v>
      </c>
      <c r="R97" s="204">
        <v>50</v>
      </c>
      <c r="S97" s="204">
        <v>0</v>
      </c>
      <c r="T97" s="204">
        <v>0</v>
      </c>
      <c r="U97" s="202">
        <f t="shared" si="36"/>
        <v>60</v>
      </c>
      <c r="V97" s="204">
        <v>0</v>
      </c>
      <c r="W97" s="204">
        <v>0</v>
      </c>
      <c r="X97" s="204">
        <v>60</v>
      </c>
      <c r="Y97" s="204">
        <v>0</v>
      </c>
      <c r="Z97" s="204">
        <v>0</v>
      </c>
      <c r="AA97" s="504"/>
      <c r="AJ97" s="215"/>
      <c r="AK97" s="215"/>
      <c r="AL97" s="215"/>
      <c r="AM97" s="215"/>
      <c r="AN97" s="215"/>
      <c r="AO97" s="215"/>
      <c r="AP97" s="215"/>
      <c r="AQ97" s="215"/>
      <c r="AR97" s="215"/>
    </row>
    <row r="98" spans="1:44" ht="81" customHeight="1">
      <c r="A98" s="200">
        <v>5</v>
      </c>
      <c r="B98" s="201" t="s">
        <v>101</v>
      </c>
      <c r="C98" s="202">
        <f t="shared" si="32"/>
        <v>270</v>
      </c>
      <c r="D98" s="203">
        <f t="shared" si="33"/>
        <v>0</v>
      </c>
      <c r="E98" s="203">
        <f t="shared" si="33"/>
        <v>0</v>
      </c>
      <c r="F98" s="203">
        <f t="shared" si="33"/>
        <v>270</v>
      </c>
      <c r="G98" s="203">
        <f t="shared" si="33"/>
        <v>0</v>
      </c>
      <c r="H98" s="203">
        <f t="shared" si="33"/>
        <v>0</v>
      </c>
      <c r="I98" s="202">
        <f t="shared" si="34"/>
        <v>130</v>
      </c>
      <c r="J98" s="204">
        <v>0</v>
      </c>
      <c r="K98" s="204">
        <v>0</v>
      </c>
      <c r="L98" s="204">
        <v>130</v>
      </c>
      <c r="M98" s="204">
        <v>0</v>
      </c>
      <c r="N98" s="204">
        <v>0</v>
      </c>
      <c r="O98" s="202">
        <f t="shared" si="35"/>
        <v>70</v>
      </c>
      <c r="P98" s="204">
        <v>0</v>
      </c>
      <c r="Q98" s="204">
        <v>0</v>
      </c>
      <c r="R98" s="204">
        <v>70</v>
      </c>
      <c r="S98" s="204">
        <v>0</v>
      </c>
      <c r="T98" s="204">
        <v>0</v>
      </c>
      <c r="U98" s="202">
        <f t="shared" si="36"/>
        <v>70</v>
      </c>
      <c r="V98" s="204">
        <v>0</v>
      </c>
      <c r="W98" s="204">
        <v>0</v>
      </c>
      <c r="X98" s="204">
        <v>70</v>
      </c>
      <c r="Y98" s="204">
        <v>0</v>
      </c>
      <c r="Z98" s="204">
        <v>0</v>
      </c>
      <c r="AA98" s="504"/>
      <c r="AJ98" s="215"/>
      <c r="AK98" s="215"/>
      <c r="AL98" s="215"/>
      <c r="AM98" s="215"/>
      <c r="AN98" s="215"/>
      <c r="AO98" s="215"/>
      <c r="AP98" s="215"/>
      <c r="AQ98" s="215"/>
      <c r="AR98" s="215"/>
    </row>
    <row r="99" spans="1:44" ht="23.25" customHeight="1">
      <c r="A99" s="200">
        <v>6</v>
      </c>
      <c r="B99" s="201" t="s">
        <v>102</v>
      </c>
      <c r="C99" s="202">
        <f t="shared" si="32"/>
        <v>120</v>
      </c>
      <c r="D99" s="203">
        <f t="shared" si="33"/>
        <v>0</v>
      </c>
      <c r="E99" s="203">
        <f t="shared" si="33"/>
        <v>0</v>
      </c>
      <c r="F99" s="203">
        <f t="shared" si="33"/>
        <v>120</v>
      </c>
      <c r="G99" s="203">
        <f t="shared" si="33"/>
        <v>0</v>
      </c>
      <c r="H99" s="203">
        <f t="shared" si="33"/>
        <v>0</v>
      </c>
      <c r="I99" s="202">
        <f t="shared" si="34"/>
        <v>50</v>
      </c>
      <c r="J99" s="204">
        <v>0</v>
      </c>
      <c r="K99" s="204">
        <v>0</v>
      </c>
      <c r="L99" s="204">
        <v>50</v>
      </c>
      <c r="M99" s="204">
        <v>0</v>
      </c>
      <c r="N99" s="204">
        <v>0</v>
      </c>
      <c r="O99" s="202">
        <f t="shared" si="35"/>
        <v>0</v>
      </c>
      <c r="P99" s="204">
        <v>0</v>
      </c>
      <c r="Q99" s="204">
        <v>0</v>
      </c>
      <c r="R99" s="204">
        <f>60-60</f>
        <v>0</v>
      </c>
      <c r="S99" s="204">
        <v>0</v>
      </c>
      <c r="T99" s="204">
        <v>0</v>
      </c>
      <c r="U99" s="202">
        <f t="shared" si="36"/>
        <v>70</v>
      </c>
      <c r="V99" s="204">
        <v>0</v>
      </c>
      <c r="W99" s="204">
        <v>0</v>
      </c>
      <c r="X99" s="204">
        <v>70</v>
      </c>
      <c r="Y99" s="204">
        <v>0</v>
      </c>
      <c r="Z99" s="204">
        <v>0</v>
      </c>
      <c r="AA99" s="504"/>
      <c r="AJ99" s="215"/>
      <c r="AK99" s="215"/>
      <c r="AL99" s="215"/>
      <c r="AM99" s="215"/>
      <c r="AN99" s="215"/>
      <c r="AO99" s="215"/>
      <c r="AP99" s="215"/>
      <c r="AQ99" s="215"/>
      <c r="AR99" s="215"/>
    </row>
    <row r="100" spans="1:44" ht="78.75">
      <c r="A100" s="200">
        <v>7</v>
      </c>
      <c r="B100" s="201" t="s">
        <v>103</v>
      </c>
      <c r="C100" s="202">
        <f t="shared" si="32"/>
        <v>80</v>
      </c>
      <c r="D100" s="203">
        <f t="shared" si="33"/>
        <v>0</v>
      </c>
      <c r="E100" s="203">
        <f t="shared" si="33"/>
        <v>0</v>
      </c>
      <c r="F100" s="203">
        <f t="shared" si="33"/>
        <v>80</v>
      </c>
      <c r="G100" s="203">
        <f t="shared" si="33"/>
        <v>0</v>
      </c>
      <c r="H100" s="203">
        <f t="shared" si="33"/>
        <v>0</v>
      </c>
      <c r="I100" s="202">
        <f t="shared" si="34"/>
        <v>30</v>
      </c>
      <c r="J100" s="204">
        <v>0</v>
      </c>
      <c r="K100" s="204">
        <v>0</v>
      </c>
      <c r="L100" s="204">
        <v>30</v>
      </c>
      <c r="M100" s="204">
        <v>0</v>
      </c>
      <c r="N100" s="204">
        <v>0</v>
      </c>
      <c r="O100" s="202">
        <v>0</v>
      </c>
      <c r="P100" s="204">
        <v>0</v>
      </c>
      <c r="Q100" s="204">
        <v>0</v>
      </c>
      <c r="R100" s="204">
        <v>0</v>
      </c>
      <c r="S100" s="204">
        <v>0</v>
      </c>
      <c r="T100" s="204">
        <v>0</v>
      </c>
      <c r="U100" s="202">
        <f t="shared" si="36"/>
        <v>50</v>
      </c>
      <c r="V100" s="204">
        <v>0</v>
      </c>
      <c r="W100" s="204">
        <v>0</v>
      </c>
      <c r="X100" s="204">
        <v>50</v>
      </c>
      <c r="Y100" s="204">
        <v>0</v>
      </c>
      <c r="Z100" s="204">
        <v>0</v>
      </c>
      <c r="AA100" s="504"/>
      <c r="AJ100" s="215"/>
      <c r="AK100" s="215"/>
      <c r="AL100" s="215"/>
      <c r="AM100" s="215"/>
      <c r="AN100" s="215"/>
      <c r="AO100" s="215"/>
      <c r="AP100" s="215"/>
      <c r="AQ100" s="215"/>
      <c r="AR100" s="215"/>
    </row>
    <row r="101" spans="1:44" ht="40.5" customHeight="1">
      <c r="A101" s="200">
        <v>8</v>
      </c>
      <c r="B101" s="201" t="s">
        <v>104</v>
      </c>
      <c r="C101" s="202">
        <f t="shared" si="32"/>
        <v>120</v>
      </c>
      <c r="D101" s="203">
        <f t="shared" si="33"/>
        <v>0</v>
      </c>
      <c r="E101" s="203">
        <f t="shared" si="33"/>
        <v>0</v>
      </c>
      <c r="F101" s="203">
        <f t="shared" si="33"/>
        <v>120</v>
      </c>
      <c r="G101" s="203">
        <f t="shared" si="33"/>
        <v>0</v>
      </c>
      <c r="H101" s="203">
        <f t="shared" si="33"/>
        <v>0</v>
      </c>
      <c r="I101" s="202">
        <f t="shared" si="34"/>
        <v>0</v>
      </c>
      <c r="J101" s="204">
        <v>0</v>
      </c>
      <c r="K101" s="204">
        <v>0</v>
      </c>
      <c r="L101" s="203">
        <v>0</v>
      </c>
      <c r="M101" s="204">
        <v>0</v>
      </c>
      <c r="N101" s="204">
        <v>0</v>
      </c>
      <c r="O101" s="202">
        <v>0</v>
      </c>
      <c r="P101" s="204">
        <v>0</v>
      </c>
      <c r="Q101" s="279">
        <v>0</v>
      </c>
      <c r="R101" s="279">
        <v>0</v>
      </c>
      <c r="S101" s="279">
        <v>0</v>
      </c>
      <c r="T101" s="279">
        <v>0</v>
      </c>
      <c r="U101" s="202">
        <f t="shared" si="36"/>
        <v>120</v>
      </c>
      <c r="V101" s="279">
        <v>0</v>
      </c>
      <c r="W101" s="279">
        <v>0</v>
      </c>
      <c r="X101" s="203">
        <v>120</v>
      </c>
      <c r="Y101" s="279">
        <v>0</v>
      </c>
      <c r="Z101" s="279">
        <v>0</v>
      </c>
      <c r="AA101" s="504"/>
      <c r="AJ101" s="215"/>
      <c r="AK101" s="215"/>
      <c r="AL101" s="215"/>
      <c r="AM101" s="215"/>
      <c r="AN101" s="215"/>
      <c r="AO101" s="215"/>
      <c r="AP101" s="215"/>
      <c r="AQ101" s="215"/>
      <c r="AR101" s="215"/>
    </row>
    <row r="102" spans="1:44" ht="33.75" customHeight="1">
      <c r="A102" s="200">
        <v>9</v>
      </c>
      <c r="B102" s="201" t="s">
        <v>105</v>
      </c>
      <c r="C102" s="202">
        <f t="shared" si="32"/>
        <v>70</v>
      </c>
      <c r="D102" s="203">
        <f t="shared" si="33"/>
        <v>0</v>
      </c>
      <c r="E102" s="203">
        <f t="shared" si="33"/>
        <v>0</v>
      </c>
      <c r="F102" s="203">
        <f t="shared" si="33"/>
        <v>70</v>
      </c>
      <c r="G102" s="203">
        <f t="shared" si="33"/>
        <v>0</v>
      </c>
      <c r="H102" s="203">
        <f t="shared" si="33"/>
        <v>0</v>
      </c>
      <c r="I102" s="202">
        <f t="shared" si="34"/>
        <v>70</v>
      </c>
      <c r="J102" s="204">
        <v>0</v>
      </c>
      <c r="K102" s="204">
        <v>0</v>
      </c>
      <c r="L102" s="203">
        <v>70</v>
      </c>
      <c r="M102" s="204">
        <v>0</v>
      </c>
      <c r="N102" s="204">
        <v>0</v>
      </c>
      <c r="O102" s="202">
        <f t="shared" si="35"/>
        <v>0</v>
      </c>
      <c r="P102" s="204">
        <v>0</v>
      </c>
      <c r="Q102" s="204">
        <v>0</v>
      </c>
      <c r="R102" s="204">
        <v>0</v>
      </c>
      <c r="S102" s="204">
        <v>0</v>
      </c>
      <c r="T102" s="204">
        <v>0</v>
      </c>
      <c r="U102" s="202">
        <f t="shared" si="36"/>
        <v>0</v>
      </c>
      <c r="V102" s="279">
        <v>0</v>
      </c>
      <c r="W102" s="279">
        <v>0</v>
      </c>
      <c r="X102" s="279">
        <v>0</v>
      </c>
      <c r="Y102" s="279">
        <v>0</v>
      </c>
      <c r="Z102" s="279">
        <v>0</v>
      </c>
      <c r="AA102" s="504"/>
      <c r="AJ102" s="215"/>
      <c r="AK102" s="215"/>
      <c r="AL102" s="215"/>
      <c r="AM102" s="215"/>
      <c r="AN102" s="215"/>
      <c r="AO102" s="215"/>
      <c r="AP102" s="215"/>
      <c r="AQ102" s="215"/>
      <c r="AR102" s="215"/>
    </row>
    <row r="103" spans="1:44" ht="36.75" customHeight="1">
      <c r="A103" s="200">
        <v>10</v>
      </c>
      <c r="B103" s="353" t="s">
        <v>124</v>
      </c>
      <c r="C103" s="354">
        <f t="shared" si="32"/>
        <v>6631.7340000000004</v>
      </c>
      <c r="D103" s="355">
        <f t="shared" si="33"/>
        <v>0</v>
      </c>
      <c r="E103" s="355">
        <f t="shared" si="33"/>
        <v>0</v>
      </c>
      <c r="F103" s="355">
        <f t="shared" si="33"/>
        <v>6631.7340000000004</v>
      </c>
      <c r="G103" s="355">
        <f t="shared" si="33"/>
        <v>0</v>
      </c>
      <c r="H103" s="355">
        <f t="shared" si="33"/>
        <v>0</v>
      </c>
      <c r="I103" s="354">
        <f t="shared" si="34"/>
        <v>4521</v>
      </c>
      <c r="J103" s="356">
        <v>0</v>
      </c>
      <c r="K103" s="356">
        <v>0</v>
      </c>
      <c r="L103" s="355">
        <v>4521</v>
      </c>
      <c r="M103" s="356">
        <v>0</v>
      </c>
      <c r="N103" s="356">
        <v>0</v>
      </c>
      <c r="O103" s="357">
        <f t="shared" si="35"/>
        <v>2110.7340000000004</v>
      </c>
      <c r="P103" s="356">
        <v>0</v>
      </c>
      <c r="Q103" s="356">
        <v>0</v>
      </c>
      <c r="R103" s="358">
        <f>860.578+980+860.578+980+860.578+300+450+380+400+320+450+120+520-5371</f>
        <v>2110.7340000000004</v>
      </c>
      <c r="S103" s="356">
        <v>0</v>
      </c>
      <c r="T103" s="204">
        <v>0</v>
      </c>
      <c r="U103" s="202">
        <f t="shared" si="36"/>
        <v>0</v>
      </c>
      <c r="V103" s="279">
        <v>0</v>
      </c>
      <c r="W103" s="279">
        <v>0</v>
      </c>
      <c r="X103" s="279">
        <v>0</v>
      </c>
      <c r="Y103" s="279">
        <v>0</v>
      </c>
      <c r="Z103" s="279">
        <v>0</v>
      </c>
      <c r="AA103" s="504"/>
      <c r="AJ103" s="215"/>
      <c r="AK103" s="215"/>
      <c r="AL103" s="215"/>
      <c r="AM103" s="215"/>
      <c r="AN103" s="215"/>
      <c r="AO103" s="215"/>
      <c r="AP103" s="215"/>
      <c r="AQ103" s="215"/>
      <c r="AR103" s="215"/>
    </row>
    <row r="104" spans="1:44" ht="52.5" customHeight="1">
      <c r="A104" s="200">
        <v>11</v>
      </c>
      <c r="B104" s="353" t="s">
        <v>639</v>
      </c>
      <c r="C104" s="354">
        <f t="shared" si="32"/>
        <v>7687.0550000000003</v>
      </c>
      <c r="D104" s="355">
        <f t="shared" si="33"/>
        <v>0</v>
      </c>
      <c r="E104" s="355">
        <f t="shared" si="33"/>
        <v>5623.0550000000003</v>
      </c>
      <c r="F104" s="355">
        <f t="shared" si="33"/>
        <v>400</v>
      </c>
      <c r="G104" s="355">
        <f t="shared" si="33"/>
        <v>0</v>
      </c>
      <c r="H104" s="355">
        <f t="shared" si="33"/>
        <v>1664</v>
      </c>
      <c r="I104" s="354">
        <f t="shared" si="34"/>
        <v>5193.7449999999999</v>
      </c>
      <c r="J104" s="356">
        <v>0</v>
      </c>
      <c r="K104" s="356">
        <f>1994.455+1709.29</f>
        <v>3703.7449999999999</v>
      </c>
      <c r="L104" s="355">
        <f>100+100</f>
        <v>200</v>
      </c>
      <c r="M104" s="356">
        <v>0</v>
      </c>
      <c r="N104" s="356">
        <f>370+320+600</f>
        <v>1290</v>
      </c>
      <c r="O104" s="354">
        <f t="shared" si="35"/>
        <v>2493.31</v>
      </c>
      <c r="P104" s="356">
        <v>0</v>
      </c>
      <c r="Q104" s="356">
        <v>1919.31</v>
      </c>
      <c r="R104" s="356">
        <f>400-200</f>
        <v>200</v>
      </c>
      <c r="S104" s="356">
        <v>0</v>
      </c>
      <c r="T104" s="356">
        <v>374</v>
      </c>
      <c r="U104" s="354">
        <f t="shared" si="36"/>
        <v>0</v>
      </c>
      <c r="V104" s="359">
        <v>0</v>
      </c>
      <c r="W104" s="359">
        <v>0</v>
      </c>
      <c r="X104" s="359">
        <v>0</v>
      </c>
      <c r="Y104" s="359">
        <v>0</v>
      </c>
      <c r="Z104" s="359">
        <v>0</v>
      </c>
      <c r="AA104" s="504"/>
      <c r="AJ104" s="215"/>
      <c r="AK104" s="215"/>
      <c r="AL104" s="215"/>
      <c r="AM104" s="215"/>
      <c r="AN104" s="215"/>
      <c r="AO104" s="215"/>
      <c r="AP104" s="215"/>
      <c r="AQ104" s="215"/>
      <c r="AR104" s="215"/>
    </row>
    <row r="105" spans="1:44" ht="38.25" customHeight="1">
      <c r="A105" s="200">
        <v>12</v>
      </c>
      <c r="B105" s="201" t="s">
        <v>329</v>
      </c>
      <c r="C105" s="354">
        <f t="shared" ref="C105" si="37">SUM(D105:H105)</f>
        <v>60</v>
      </c>
      <c r="D105" s="355">
        <f t="shared" si="33"/>
        <v>0</v>
      </c>
      <c r="E105" s="355">
        <f t="shared" si="33"/>
        <v>0</v>
      </c>
      <c r="F105" s="355">
        <f t="shared" si="33"/>
        <v>60</v>
      </c>
      <c r="G105" s="355">
        <f t="shared" si="33"/>
        <v>0</v>
      </c>
      <c r="H105" s="355">
        <f t="shared" si="33"/>
        <v>0</v>
      </c>
      <c r="I105" s="354">
        <f>SUM(J105:N105)</f>
        <v>0</v>
      </c>
      <c r="J105" s="356">
        <v>0</v>
      </c>
      <c r="K105" s="356">
        <v>0</v>
      </c>
      <c r="L105" s="356">
        <v>0</v>
      </c>
      <c r="M105" s="356">
        <v>0</v>
      </c>
      <c r="N105" s="356">
        <v>0</v>
      </c>
      <c r="O105" s="357">
        <f t="shared" si="35"/>
        <v>60</v>
      </c>
      <c r="P105" s="360">
        <v>0</v>
      </c>
      <c r="Q105" s="360">
        <v>0</v>
      </c>
      <c r="R105" s="360">
        <v>60</v>
      </c>
      <c r="S105" s="360">
        <v>0</v>
      </c>
      <c r="T105" s="360">
        <v>0</v>
      </c>
      <c r="U105" s="202">
        <v>0</v>
      </c>
      <c r="V105" s="360">
        <v>0</v>
      </c>
      <c r="W105" s="360">
        <v>0</v>
      </c>
      <c r="X105" s="360">
        <v>0</v>
      </c>
      <c r="Y105" s="360">
        <v>0</v>
      </c>
      <c r="Z105" s="360">
        <v>0</v>
      </c>
      <c r="AA105" s="504"/>
      <c r="AJ105" s="215"/>
      <c r="AK105" s="215"/>
      <c r="AL105" s="215"/>
      <c r="AM105" s="215"/>
      <c r="AN105" s="215"/>
      <c r="AO105" s="215"/>
      <c r="AP105" s="215"/>
      <c r="AQ105" s="215"/>
      <c r="AR105" s="215"/>
    </row>
    <row r="106" spans="1:44" ht="48" customHeight="1">
      <c r="A106" s="200">
        <v>13</v>
      </c>
      <c r="B106" s="315" t="s">
        <v>637</v>
      </c>
      <c r="C106" s="216">
        <f>SUM(D106:H106)</f>
        <v>5600</v>
      </c>
      <c r="D106" s="345">
        <v>0</v>
      </c>
      <c r="E106" s="345">
        <v>5320</v>
      </c>
      <c r="F106" s="345">
        <v>280</v>
      </c>
      <c r="G106" s="345">
        <v>0</v>
      </c>
      <c r="H106" s="345">
        <v>0</v>
      </c>
      <c r="I106" s="357">
        <v>0</v>
      </c>
      <c r="J106" s="361">
        <v>0</v>
      </c>
      <c r="K106" s="361">
        <v>0</v>
      </c>
      <c r="L106" s="361">
        <v>0</v>
      </c>
      <c r="M106" s="361">
        <v>0</v>
      </c>
      <c r="N106" s="361">
        <v>0</v>
      </c>
      <c r="O106" s="216">
        <f>SUM(P106:T106)</f>
        <v>5600</v>
      </c>
      <c r="P106" s="345">
        <v>0</v>
      </c>
      <c r="Q106" s="345">
        <v>5320</v>
      </c>
      <c r="R106" s="345">
        <v>280</v>
      </c>
      <c r="S106" s="345">
        <v>0</v>
      </c>
      <c r="T106" s="345">
        <v>0</v>
      </c>
      <c r="U106" s="216">
        <v>0</v>
      </c>
      <c r="V106" s="345">
        <v>0</v>
      </c>
      <c r="W106" s="345">
        <v>0</v>
      </c>
      <c r="X106" s="345">
        <v>0</v>
      </c>
      <c r="Y106" s="345">
        <v>0</v>
      </c>
      <c r="Z106" s="345">
        <v>0</v>
      </c>
      <c r="AA106" s="504"/>
      <c r="AJ106" s="215"/>
      <c r="AK106" s="215"/>
      <c r="AL106" s="215"/>
      <c r="AM106" s="215"/>
      <c r="AN106" s="215"/>
      <c r="AO106" s="215"/>
      <c r="AP106" s="215"/>
      <c r="AQ106" s="215"/>
      <c r="AR106" s="215"/>
    </row>
    <row r="107" spans="1:44" ht="37.5" customHeight="1">
      <c r="A107" s="200">
        <v>14</v>
      </c>
      <c r="B107" s="201" t="s">
        <v>349</v>
      </c>
      <c r="C107" s="354">
        <v>80</v>
      </c>
      <c r="D107" s="355">
        <v>0</v>
      </c>
      <c r="E107" s="355">
        <v>0</v>
      </c>
      <c r="F107" s="355">
        <v>80</v>
      </c>
      <c r="G107" s="355">
        <v>0</v>
      </c>
      <c r="H107" s="355">
        <v>0</v>
      </c>
      <c r="I107" s="357">
        <v>0</v>
      </c>
      <c r="J107" s="361">
        <v>0</v>
      </c>
      <c r="K107" s="361">
        <v>0</v>
      </c>
      <c r="L107" s="361">
        <v>0</v>
      </c>
      <c r="M107" s="361">
        <v>0</v>
      </c>
      <c r="N107" s="361">
        <v>0</v>
      </c>
      <c r="O107" s="357">
        <v>80</v>
      </c>
      <c r="P107" s="204">
        <v>0</v>
      </c>
      <c r="Q107" s="204">
        <v>0</v>
      </c>
      <c r="R107" s="204">
        <v>80</v>
      </c>
      <c r="S107" s="356">
        <v>0</v>
      </c>
      <c r="T107" s="204">
        <v>0</v>
      </c>
      <c r="U107" s="202">
        <f t="shared" ref="U107:U108" si="38">SUM(V107:Z107)</f>
        <v>0</v>
      </c>
      <c r="V107" s="279">
        <v>0</v>
      </c>
      <c r="W107" s="279">
        <v>0</v>
      </c>
      <c r="X107" s="279">
        <v>0</v>
      </c>
      <c r="Y107" s="279">
        <v>0</v>
      </c>
      <c r="Z107" s="279">
        <v>0</v>
      </c>
      <c r="AA107" s="504"/>
      <c r="AJ107" s="215"/>
      <c r="AK107" s="215"/>
      <c r="AL107" s="215"/>
      <c r="AM107" s="215"/>
      <c r="AN107" s="215"/>
      <c r="AO107" s="215"/>
      <c r="AP107" s="215"/>
      <c r="AQ107" s="215"/>
      <c r="AR107" s="215"/>
    </row>
    <row r="108" spans="1:44" ht="36" customHeight="1">
      <c r="A108" s="200">
        <v>15</v>
      </c>
      <c r="B108" s="201" t="s">
        <v>636</v>
      </c>
      <c r="C108" s="354">
        <v>110</v>
      </c>
      <c r="D108" s="355">
        <f t="shared" ref="D108:H109" si="39">J108+P108+V108</f>
        <v>0</v>
      </c>
      <c r="E108" s="355">
        <f t="shared" si="39"/>
        <v>0</v>
      </c>
      <c r="F108" s="355">
        <f t="shared" si="39"/>
        <v>110</v>
      </c>
      <c r="G108" s="355">
        <f t="shared" si="39"/>
        <v>0</v>
      </c>
      <c r="H108" s="355">
        <f t="shared" si="39"/>
        <v>0</v>
      </c>
      <c r="I108" s="354">
        <f t="shared" ref="I108:I109" si="40">SUM(J108:N108)</f>
        <v>0</v>
      </c>
      <c r="J108" s="356">
        <v>0</v>
      </c>
      <c r="K108" s="356">
        <v>0</v>
      </c>
      <c r="L108" s="356">
        <v>0</v>
      </c>
      <c r="M108" s="356">
        <v>0</v>
      </c>
      <c r="N108" s="356">
        <v>0</v>
      </c>
      <c r="O108" s="357">
        <f t="shared" ref="O108:O109" si="41">SUM(P108:T108)</f>
        <v>110</v>
      </c>
      <c r="P108" s="204">
        <v>0</v>
      </c>
      <c r="Q108" s="204">
        <v>0</v>
      </c>
      <c r="R108" s="204">
        <v>110</v>
      </c>
      <c r="S108" s="356">
        <v>0</v>
      </c>
      <c r="T108" s="204">
        <v>0</v>
      </c>
      <c r="U108" s="202">
        <f t="shared" si="38"/>
        <v>0</v>
      </c>
      <c r="V108" s="279">
        <v>0</v>
      </c>
      <c r="W108" s="279">
        <v>0</v>
      </c>
      <c r="X108" s="279">
        <v>0</v>
      </c>
      <c r="Y108" s="279">
        <v>0</v>
      </c>
      <c r="Z108" s="279">
        <v>0</v>
      </c>
      <c r="AA108" s="504"/>
      <c r="AJ108" s="215"/>
      <c r="AK108" s="215"/>
      <c r="AL108" s="215"/>
      <c r="AM108" s="215"/>
      <c r="AN108" s="215"/>
      <c r="AO108" s="215"/>
      <c r="AP108" s="215"/>
      <c r="AQ108" s="215"/>
      <c r="AR108" s="215"/>
    </row>
    <row r="109" spans="1:44" ht="36" customHeight="1">
      <c r="A109" s="200">
        <v>16</v>
      </c>
      <c r="B109" s="362" t="s">
        <v>119</v>
      </c>
      <c r="C109" s="363">
        <f t="shared" ref="C109" si="42">SUM(D109:H109)</f>
        <v>19008</v>
      </c>
      <c r="D109" s="278">
        <f t="shared" si="39"/>
        <v>0</v>
      </c>
      <c r="E109" s="278">
        <f t="shared" si="39"/>
        <v>19008</v>
      </c>
      <c r="F109" s="278">
        <f t="shared" si="39"/>
        <v>0</v>
      </c>
      <c r="G109" s="278">
        <f t="shared" si="39"/>
        <v>0</v>
      </c>
      <c r="H109" s="278">
        <f t="shared" si="39"/>
        <v>0</v>
      </c>
      <c r="I109" s="363">
        <f t="shared" si="40"/>
        <v>0</v>
      </c>
      <c r="J109" s="278">
        <v>0</v>
      </c>
      <c r="K109" s="278">
        <v>0</v>
      </c>
      <c r="L109" s="278">
        <v>0</v>
      </c>
      <c r="M109" s="278">
        <v>0</v>
      </c>
      <c r="N109" s="278">
        <v>0</v>
      </c>
      <c r="O109" s="364">
        <f t="shared" si="41"/>
        <v>19008</v>
      </c>
      <c r="P109" s="278">
        <v>0</v>
      </c>
      <c r="Q109" s="278">
        <v>19008</v>
      </c>
      <c r="R109" s="279">
        <v>0</v>
      </c>
      <c r="S109" s="278">
        <v>0</v>
      </c>
      <c r="T109" s="278">
        <v>0</v>
      </c>
      <c r="U109" s="363">
        <f t="shared" ref="U109" si="43">SUM(V109:Z109)</f>
        <v>0</v>
      </c>
      <c r="V109" s="278">
        <v>0</v>
      </c>
      <c r="W109" s="278">
        <v>0</v>
      </c>
      <c r="X109" s="278">
        <v>0</v>
      </c>
      <c r="Y109" s="278">
        <v>0</v>
      </c>
      <c r="Z109" s="278">
        <v>0</v>
      </c>
      <c r="AA109" s="504"/>
      <c r="AJ109" s="215"/>
      <c r="AK109" s="215"/>
      <c r="AL109" s="215"/>
      <c r="AM109" s="215"/>
      <c r="AN109" s="215"/>
      <c r="AO109" s="215"/>
      <c r="AP109" s="215"/>
      <c r="AQ109" s="215"/>
      <c r="AR109" s="215"/>
    </row>
    <row r="110" spans="1:44" ht="36" customHeight="1">
      <c r="A110" s="200">
        <v>17</v>
      </c>
      <c r="B110" s="201" t="s">
        <v>112</v>
      </c>
      <c r="C110" s="364">
        <f t="shared" ref="C110" si="44">SUM(D110:H110)</f>
        <v>119796</v>
      </c>
      <c r="D110" s="345">
        <f t="shared" ref="D110:H110" si="45">J110+P110+V110</f>
        <v>0</v>
      </c>
      <c r="E110" s="345">
        <f t="shared" si="45"/>
        <v>119796</v>
      </c>
      <c r="F110" s="345">
        <f t="shared" si="45"/>
        <v>0</v>
      </c>
      <c r="G110" s="345">
        <f t="shared" si="45"/>
        <v>0</v>
      </c>
      <c r="H110" s="345">
        <f t="shared" si="45"/>
        <v>0</v>
      </c>
      <c r="I110" s="364">
        <f t="shared" ref="I110" si="46">SUM(J110:N110)</f>
        <v>75213</v>
      </c>
      <c r="J110" s="275">
        <v>0</v>
      </c>
      <c r="K110" s="275">
        <v>75213</v>
      </c>
      <c r="L110" s="345">
        <v>0</v>
      </c>
      <c r="M110" s="275">
        <v>0</v>
      </c>
      <c r="N110" s="275">
        <v>0</v>
      </c>
      <c r="O110" s="364">
        <f>SUM(P110:T110)</f>
        <v>44583</v>
      </c>
      <c r="P110" s="275">
        <v>0</v>
      </c>
      <c r="Q110" s="275">
        <v>44583</v>
      </c>
      <c r="R110" s="275">
        <v>0</v>
      </c>
      <c r="S110" s="275">
        <v>0</v>
      </c>
      <c r="T110" s="275">
        <v>0</v>
      </c>
      <c r="U110" s="364">
        <f t="shared" ref="U110" si="47">SUM(V110:Z110)</f>
        <v>0</v>
      </c>
      <c r="V110" s="275">
        <v>0</v>
      </c>
      <c r="W110" s="275">
        <v>0</v>
      </c>
      <c r="X110" s="275">
        <v>0</v>
      </c>
      <c r="Y110" s="275">
        <v>0</v>
      </c>
      <c r="Z110" s="275">
        <v>0</v>
      </c>
      <c r="AA110" s="365"/>
      <c r="AJ110" s="215"/>
      <c r="AK110" s="215"/>
      <c r="AL110" s="215"/>
      <c r="AM110" s="215"/>
      <c r="AN110" s="215"/>
      <c r="AO110" s="215"/>
      <c r="AP110" s="215"/>
      <c r="AQ110" s="215"/>
      <c r="AR110" s="215"/>
    </row>
    <row r="111" spans="1:44" ht="26.25" customHeight="1">
      <c r="A111" s="366"/>
      <c r="B111" s="225" t="s">
        <v>54</v>
      </c>
      <c r="C111" s="367">
        <f>SUM(C94:C110)</f>
        <v>160132.78899999999</v>
      </c>
      <c r="D111" s="367">
        <f>SUM(D94:D110)</f>
        <v>0</v>
      </c>
      <c r="E111" s="367">
        <f t="shared" ref="E111:H111" si="48">SUM(E94:E110)</f>
        <v>149747.05499999999</v>
      </c>
      <c r="F111" s="367">
        <f t="shared" si="48"/>
        <v>8721.7340000000004</v>
      </c>
      <c r="G111" s="367">
        <f t="shared" si="48"/>
        <v>0</v>
      </c>
      <c r="H111" s="367">
        <f t="shared" si="48"/>
        <v>1664</v>
      </c>
      <c r="I111" s="367">
        <f>SUM(I94:I110)</f>
        <v>85327.744999999995</v>
      </c>
      <c r="J111" s="367">
        <f>SUM(J94:J110)</f>
        <v>0</v>
      </c>
      <c r="K111" s="367">
        <f>SUM(K94:K110)</f>
        <v>78916.744999999995</v>
      </c>
      <c r="L111" s="367">
        <f t="shared" ref="L111:N111" si="49">SUM(L94:L110)</f>
        <v>5121</v>
      </c>
      <c r="M111" s="367">
        <f t="shared" si="49"/>
        <v>0</v>
      </c>
      <c r="N111" s="367">
        <f t="shared" si="49"/>
        <v>1290</v>
      </c>
      <c r="O111" s="368">
        <f>SUM(O94:O110)</f>
        <v>74275.043999999994</v>
      </c>
      <c r="P111" s="367">
        <f>SUM(P94:P110)</f>
        <v>0</v>
      </c>
      <c r="Q111" s="367">
        <f t="shared" ref="Q111:T111" si="50">SUM(Q94:Q110)</f>
        <v>70830.31</v>
      </c>
      <c r="R111" s="367">
        <f t="shared" si="50"/>
        <v>3070.7340000000004</v>
      </c>
      <c r="S111" s="367">
        <f t="shared" si="50"/>
        <v>0</v>
      </c>
      <c r="T111" s="367">
        <f t="shared" si="50"/>
        <v>374</v>
      </c>
      <c r="U111" s="367">
        <f>SUM(U94:U110)</f>
        <v>530</v>
      </c>
      <c r="V111" s="367">
        <f>SUM(V94:V110)</f>
        <v>0</v>
      </c>
      <c r="W111" s="367">
        <f t="shared" ref="W111:Z111" si="51">SUM(W94:W110)</f>
        <v>0</v>
      </c>
      <c r="X111" s="367">
        <f t="shared" si="51"/>
        <v>530</v>
      </c>
      <c r="Y111" s="367">
        <f t="shared" si="51"/>
        <v>0</v>
      </c>
      <c r="Z111" s="367">
        <f t="shared" si="51"/>
        <v>0</v>
      </c>
      <c r="AA111" s="350"/>
      <c r="AJ111" s="215"/>
      <c r="AK111" s="215"/>
      <c r="AL111" s="215"/>
      <c r="AM111" s="215"/>
      <c r="AN111" s="215"/>
      <c r="AO111" s="215"/>
      <c r="AP111" s="215"/>
      <c r="AQ111" s="215"/>
      <c r="AR111" s="215"/>
    </row>
    <row r="112" spans="1:44">
      <c r="A112" s="500" t="s">
        <v>648</v>
      </c>
      <c r="B112" s="500"/>
      <c r="C112" s="500"/>
      <c r="D112" s="500"/>
      <c r="E112" s="500"/>
      <c r="F112" s="500"/>
      <c r="G112" s="500"/>
      <c r="H112" s="500"/>
      <c r="I112" s="500"/>
      <c r="J112" s="500"/>
      <c r="K112" s="500"/>
      <c r="L112" s="500"/>
      <c r="M112" s="500"/>
      <c r="N112" s="500"/>
      <c r="O112" s="500"/>
      <c r="P112" s="500"/>
      <c r="Q112" s="500"/>
      <c r="R112" s="500"/>
      <c r="S112" s="500"/>
      <c r="T112" s="500"/>
      <c r="U112" s="500"/>
      <c r="V112" s="500"/>
      <c r="W112" s="500"/>
      <c r="X112" s="500"/>
      <c r="Y112" s="500"/>
      <c r="Z112" s="500"/>
      <c r="AA112" s="350"/>
      <c r="AJ112" s="215"/>
      <c r="AK112" s="215"/>
      <c r="AL112" s="215"/>
      <c r="AM112" s="215"/>
      <c r="AN112" s="215"/>
      <c r="AO112" s="215"/>
      <c r="AP112" s="215"/>
      <c r="AQ112" s="215"/>
      <c r="AR112" s="215"/>
    </row>
    <row r="113" spans="1:44" ht="47.25" customHeight="1">
      <c r="A113" s="362">
        <v>1</v>
      </c>
      <c r="B113" s="362" t="s">
        <v>106</v>
      </c>
      <c r="C113" s="363">
        <f>SUM(D113:H113)</f>
        <v>2713.9969999999998</v>
      </c>
      <c r="D113" s="278">
        <f>J113+P113+V113</f>
        <v>0</v>
      </c>
      <c r="E113" s="278">
        <f t="shared" ref="E113:H126" si="52">K113+Q113+W113</f>
        <v>2000</v>
      </c>
      <c r="F113" s="278">
        <f t="shared" si="52"/>
        <v>0</v>
      </c>
      <c r="G113" s="278">
        <f t="shared" si="52"/>
        <v>100</v>
      </c>
      <c r="H113" s="278">
        <f t="shared" si="52"/>
        <v>613.99699999999996</v>
      </c>
      <c r="I113" s="363">
        <f>SUM(J113:N113)</f>
        <v>2713.9969999999998</v>
      </c>
      <c r="J113" s="278">
        <v>0</v>
      </c>
      <c r="K113" s="278">
        <v>2000</v>
      </c>
      <c r="L113" s="278">
        <v>0</v>
      </c>
      <c r="M113" s="278">
        <v>100</v>
      </c>
      <c r="N113" s="278">
        <v>613.99699999999996</v>
      </c>
      <c r="O113" s="363">
        <f>SUM(P113:T113)</f>
        <v>0</v>
      </c>
      <c r="P113" s="278">
        <v>0</v>
      </c>
      <c r="Q113" s="278">
        <v>0</v>
      </c>
      <c r="R113" s="279">
        <v>0</v>
      </c>
      <c r="S113" s="278">
        <v>0</v>
      </c>
      <c r="T113" s="278">
        <v>0</v>
      </c>
      <c r="U113" s="363">
        <f>SUM(V113:Z113)</f>
        <v>0</v>
      </c>
      <c r="V113" s="278">
        <v>0</v>
      </c>
      <c r="W113" s="278">
        <v>0</v>
      </c>
      <c r="X113" s="278">
        <v>0</v>
      </c>
      <c r="Y113" s="278">
        <v>0</v>
      </c>
      <c r="Z113" s="278">
        <v>0</v>
      </c>
      <c r="AA113" s="504" t="s">
        <v>647</v>
      </c>
      <c r="AJ113" s="215"/>
      <c r="AK113" s="215"/>
      <c r="AL113" s="215"/>
      <c r="AM113" s="215"/>
      <c r="AN113" s="215"/>
      <c r="AO113" s="215"/>
      <c r="AP113" s="215"/>
      <c r="AQ113" s="215"/>
      <c r="AR113" s="215"/>
    </row>
    <row r="114" spans="1:44" ht="31.5">
      <c r="A114" s="362">
        <v>2</v>
      </c>
      <c r="B114" s="362" t="s">
        <v>107</v>
      </c>
      <c r="C114" s="363">
        <f t="shared" ref="C114:C131" si="53">SUM(D114:H114)</f>
        <v>2217.5820000000003</v>
      </c>
      <c r="D114" s="278">
        <f t="shared" ref="D114:H127" si="54">J114+P114+V114</f>
        <v>0</v>
      </c>
      <c r="E114" s="278">
        <f t="shared" si="52"/>
        <v>1999.5820000000001</v>
      </c>
      <c r="F114" s="278">
        <f t="shared" si="52"/>
        <v>0</v>
      </c>
      <c r="G114" s="278">
        <f t="shared" si="52"/>
        <v>100</v>
      </c>
      <c r="H114" s="278">
        <f t="shared" si="52"/>
        <v>118</v>
      </c>
      <c r="I114" s="363">
        <f t="shared" ref="I114:I131" si="55">SUM(J114:N114)</f>
        <v>2217.5820000000003</v>
      </c>
      <c r="J114" s="278">
        <v>0</v>
      </c>
      <c r="K114" s="278">
        <v>1999.5820000000001</v>
      </c>
      <c r="L114" s="278">
        <v>0</v>
      </c>
      <c r="M114" s="278">
        <v>100</v>
      </c>
      <c r="N114" s="278">
        <v>118</v>
      </c>
      <c r="O114" s="363">
        <f t="shared" ref="O114:O131" si="56">SUM(P114:T114)</f>
        <v>0</v>
      </c>
      <c r="P114" s="278">
        <v>0</v>
      </c>
      <c r="Q114" s="278">
        <v>0</v>
      </c>
      <c r="R114" s="279">
        <v>0</v>
      </c>
      <c r="S114" s="278">
        <v>0</v>
      </c>
      <c r="T114" s="278">
        <v>0</v>
      </c>
      <c r="U114" s="363">
        <f t="shared" ref="U114:U131" si="57">SUM(V114:Z114)</f>
        <v>0</v>
      </c>
      <c r="V114" s="278">
        <v>0</v>
      </c>
      <c r="W114" s="278">
        <v>0</v>
      </c>
      <c r="X114" s="278">
        <v>0</v>
      </c>
      <c r="Y114" s="278">
        <v>0</v>
      </c>
      <c r="Z114" s="278">
        <v>0</v>
      </c>
      <c r="AA114" s="504"/>
      <c r="AJ114" s="215"/>
      <c r="AK114" s="215"/>
      <c r="AL114" s="215"/>
      <c r="AM114" s="215"/>
      <c r="AN114" s="215"/>
      <c r="AO114" s="215"/>
      <c r="AP114" s="215"/>
      <c r="AQ114" s="215"/>
      <c r="AR114" s="215"/>
    </row>
    <row r="115" spans="1:44" ht="47.25">
      <c r="A115" s="362">
        <v>3</v>
      </c>
      <c r="B115" s="362" t="s">
        <v>108</v>
      </c>
      <c r="C115" s="363">
        <f t="shared" si="53"/>
        <v>2045.1570000000002</v>
      </c>
      <c r="D115" s="278">
        <f t="shared" si="54"/>
        <v>0</v>
      </c>
      <c r="E115" s="278">
        <f t="shared" si="52"/>
        <v>1861.0940000000001</v>
      </c>
      <c r="F115" s="278">
        <f t="shared" si="52"/>
        <v>0</v>
      </c>
      <c r="G115" s="278">
        <f t="shared" si="52"/>
        <v>81.805999999999997</v>
      </c>
      <c r="H115" s="278">
        <f t="shared" si="52"/>
        <v>102.25700000000001</v>
      </c>
      <c r="I115" s="363">
        <f t="shared" si="55"/>
        <v>2045.1570000000002</v>
      </c>
      <c r="J115" s="278">
        <v>0</v>
      </c>
      <c r="K115" s="278">
        <v>1861.0940000000001</v>
      </c>
      <c r="L115" s="278">
        <v>0</v>
      </c>
      <c r="M115" s="278">
        <v>81.805999999999997</v>
      </c>
      <c r="N115" s="278">
        <v>102.25700000000001</v>
      </c>
      <c r="O115" s="363">
        <f t="shared" si="56"/>
        <v>0</v>
      </c>
      <c r="P115" s="278">
        <v>0</v>
      </c>
      <c r="Q115" s="278">
        <v>0</v>
      </c>
      <c r="R115" s="279">
        <v>0</v>
      </c>
      <c r="S115" s="278">
        <v>0</v>
      </c>
      <c r="T115" s="278">
        <v>0</v>
      </c>
      <c r="U115" s="363">
        <f t="shared" si="57"/>
        <v>0</v>
      </c>
      <c r="V115" s="278">
        <v>0</v>
      </c>
      <c r="W115" s="278">
        <v>0</v>
      </c>
      <c r="X115" s="278">
        <v>0</v>
      </c>
      <c r="Y115" s="278">
        <v>0</v>
      </c>
      <c r="Z115" s="278">
        <v>0</v>
      </c>
      <c r="AA115" s="504"/>
      <c r="AJ115" s="215"/>
      <c r="AK115" s="215"/>
      <c r="AL115" s="215"/>
      <c r="AM115" s="215"/>
      <c r="AN115" s="215"/>
      <c r="AO115" s="215"/>
      <c r="AP115" s="215"/>
      <c r="AQ115" s="215"/>
      <c r="AR115" s="215"/>
    </row>
    <row r="116" spans="1:44" ht="39.75" customHeight="1">
      <c r="A116" s="362">
        <v>4</v>
      </c>
      <c r="B116" s="362" t="s">
        <v>109</v>
      </c>
      <c r="C116" s="363">
        <f t="shared" si="53"/>
        <v>2157.17</v>
      </c>
      <c r="D116" s="278">
        <f t="shared" si="54"/>
        <v>0</v>
      </c>
      <c r="E116" s="278">
        <f t="shared" si="52"/>
        <v>2000</v>
      </c>
      <c r="F116" s="278">
        <f t="shared" si="52"/>
        <v>0</v>
      </c>
      <c r="G116" s="278">
        <f t="shared" si="52"/>
        <v>45</v>
      </c>
      <c r="H116" s="278">
        <f t="shared" si="52"/>
        <v>112.17</v>
      </c>
      <c r="I116" s="363">
        <f t="shared" si="55"/>
        <v>2157.17</v>
      </c>
      <c r="J116" s="278">
        <v>0</v>
      </c>
      <c r="K116" s="278">
        <v>2000</v>
      </c>
      <c r="L116" s="278">
        <v>0</v>
      </c>
      <c r="M116" s="278">
        <v>45</v>
      </c>
      <c r="N116" s="278">
        <v>112.17</v>
      </c>
      <c r="O116" s="363">
        <f t="shared" si="56"/>
        <v>0</v>
      </c>
      <c r="P116" s="278">
        <v>0</v>
      </c>
      <c r="Q116" s="278">
        <v>0</v>
      </c>
      <c r="R116" s="279">
        <v>0</v>
      </c>
      <c r="S116" s="278">
        <v>0</v>
      </c>
      <c r="T116" s="278">
        <v>0</v>
      </c>
      <c r="U116" s="363">
        <f t="shared" si="57"/>
        <v>0</v>
      </c>
      <c r="V116" s="278">
        <v>0</v>
      </c>
      <c r="W116" s="278">
        <v>0</v>
      </c>
      <c r="X116" s="278">
        <v>0</v>
      </c>
      <c r="Y116" s="278">
        <v>0</v>
      </c>
      <c r="Z116" s="278">
        <v>0</v>
      </c>
      <c r="AA116" s="504"/>
      <c r="AJ116" s="215"/>
      <c r="AK116" s="215"/>
      <c r="AL116" s="215"/>
      <c r="AM116" s="215"/>
      <c r="AN116" s="215"/>
      <c r="AO116" s="215"/>
      <c r="AP116" s="215"/>
      <c r="AQ116" s="215"/>
      <c r="AR116" s="215"/>
    </row>
    <row r="117" spans="1:44" ht="54" customHeight="1">
      <c r="A117" s="362">
        <v>5</v>
      </c>
      <c r="B117" s="362" t="s">
        <v>110</v>
      </c>
      <c r="C117" s="363">
        <f t="shared" si="53"/>
        <v>6254.951</v>
      </c>
      <c r="D117" s="278">
        <f t="shared" si="54"/>
        <v>0</v>
      </c>
      <c r="E117" s="278">
        <f t="shared" si="52"/>
        <v>5000</v>
      </c>
      <c r="F117" s="278">
        <f t="shared" si="52"/>
        <v>250</v>
      </c>
      <c r="G117" s="278">
        <f t="shared" si="52"/>
        <v>0</v>
      </c>
      <c r="H117" s="278">
        <f t="shared" si="52"/>
        <v>1004.951</v>
      </c>
      <c r="I117" s="363">
        <f t="shared" si="55"/>
        <v>6254.951</v>
      </c>
      <c r="J117" s="278">
        <v>0</v>
      </c>
      <c r="K117" s="278">
        <v>5000</v>
      </c>
      <c r="L117" s="278">
        <v>250</v>
      </c>
      <c r="M117" s="278">
        <v>0</v>
      </c>
      <c r="N117" s="278">
        <v>1004.951</v>
      </c>
      <c r="O117" s="363">
        <f t="shared" si="56"/>
        <v>0</v>
      </c>
      <c r="P117" s="278">
        <v>0</v>
      </c>
      <c r="Q117" s="278">
        <v>0</v>
      </c>
      <c r="R117" s="279">
        <v>0</v>
      </c>
      <c r="S117" s="278">
        <v>0</v>
      </c>
      <c r="T117" s="278">
        <v>0</v>
      </c>
      <c r="U117" s="363">
        <f t="shared" si="57"/>
        <v>0</v>
      </c>
      <c r="V117" s="278">
        <v>0</v>
      </c>
      <c r="W117" s="278">
        <v>0</v>
      </c>
      <c r="X117" s="278">
        <v>0</v>
      </c>
      <c r="Y117" s="278">
        <v>0</v>
      </c>
      <c r="Z117" s="278">
        <v>0</v>
      </c>
      <c r="AA117" s="504"/>
      <c r="AJ117" s="215"/>
      <c r="AK117" s="215"/>
      <c r="AL117" s="215"/>
      <c r="AM117" s="215"/>
      <c r="AN117" s="215"/>
      <c r="AO117" s="215"/>
      <c r="AP117" s="215"/>
      <c r="AQ117" s="215"/>
      <c r="AR117" s="215"/>
    </row>
    <row r="118" spans="1:44" ht="35.25" customHeight="1">
      <c r="A118" s="362">
        <v>6</v>
      </c>
      <c r="B118" s="362" t="s">
        <v>111</v>
      </c>
      <c r="C118" s="363">
        <f t="shared" si="53"/>
        <v>2129.2550000000001</v>
      </c>
      <c r="D118" s="278">
        <f t="shared" si="54"/>
        <v>0</v>
      </c>
      <c r="E118" s="278">
        <f t="shared" si="52"/>
        <v>1972.2550000000001</v>
      </c>
      <c r="F118" s="278">
        <f t="shared" si="52"/>
        <v>0</v>
      </c>
      <c r="G118" s="278">
        <f t="shared" si="52"/>
        <v>50</v>
      </c>
      <c r="H118" s="278">
        <f t="shared" si="52"/>
        <v>107</v>
      </c>
      <c r="I118" s="363">
        <f t="shared" si="55"/>
        <v>2129.2550000000001</v>
      </c>
      <c r="J118" s="278">
        <v>0</v>
      </c>
      <c r="K118" s="278">
        <v>1972.2550000000001</v>
      </c>
      <c r="L118" s="278">
        <v>0</v>
      </c>
      <c r="M118" s="278">
        <v>50</v>
      </c>
      <c r="N118" s="278">
        <v>107</v>
      </c>
      <c r="O118" s="363">
        <f t="shared" si="56"/>
        <v>0</v>
      </c>
      <c r="P118" s="278">
        <v>0</v>
      </c>
      <c r="Q118" s="278">
        <v>0</v>
      </c>
      <c r="R118" s="279">
        <v>0</v>
      </c>
      <c r="S118" s="278">
        <v>0</v>
      </c>
      <c r="T118" s="278">
        <v>0</v>
      </c>
      <c r="U118" s="363">
        <f t="shared" si="57"/>
        <v>0</v>
      </c>
      <c r="V118" s="278">
        <v>0</v>
      </c>
      <c r="W118" s="278">
        <v>0</v>
      </c>
      <c r="X118" s="278">
        <v>0</v>
      </c>
      <c r="Y118" s="278">
        <v>0</v>
      </c>
      <c r="Z118" s="278">
        <v>0</v>
      </c>
      <c r="AA118" s="504"/>
      <c r="AJ118" s="215"/>
      <c r="AK118" s="215"/>
      <c r="AL118" s="215"/>
      <c r="AM118" s="215"/>
      <c r="AN118" s="215"/>
      <c r="AO118" s="215"/>
      <c r="AP118" s="215"/>
      <c r="AQ118" s="215"/>
      <c r="AR118" s="215"/>
    </row>
    <row r="119" spans="1:44">
      <c r="A119" s="362">
        <v>7</v>
      </c>
      <c r="B119" s="362" t="s">
        <v>113</v>
      </c>
      <c r="C119" s="363">
        <f t="shared" ref="C119:C124" si="58">SUM(D119:H119)</f>
        <v>2467.6999999999998</v>
      </c>
      <c r="D119" s="278">
        <f t="shared" ref="D119:H124" si="59">J119+P119+V119</f>
        <v>0</v>
      </c>
      <c r="E119" s="278">
        <f t="shared" si="59"/>
        <v>0</v>
      </c>
      <c r="F119" s="278">
        <f t="shared" si="59"/>
        <v>2467.6999999999998</v>
      </c>
      <c r="G119" s="278">
        <f t="shared" si="59"/>
        <v>0</v>
      </c>
      <c r="H119" s="278">
        <f t="shared" si="59"/>
        <v>0</v>
      </c>
      <c r="I119" s="363">
        <f t="shared" ref="I119:I124" si="60">SUM(J119:N119)</f>
        <v>2467.6999999999998</v>
      </c>
      <c r="J119" s="278">
        <v>0</v>
      </c>
      <c r="K119" s="278">
        <v>0</v>
      </c>
      <c r="L119" s="278">
        <v>2467.6999999999998</v>
      </c>
      <c r="M119" s="278">
        <v>0</v>
      </c>
      <c r="N119" s="278">
        <v>0</v>
      </c>
      <c r="O119" s="363">
        <f t="shared" ref="O119:O124" si="61">SUM(P119:T119)</f>
        <v>0</v>
      </c>
      <c r="P119" s="278">
        <v>0</v>
      </c>
      <c r="Q119" s="278">
        <v>0</v>
      </c>
      <c r="R119" s="279">
        <v>0</v>
      </c>
      <c r="S119" s="278">
        <v>0</v>
      </c>
      <c r="T119" s="278">
        <v>0</v>
      </c>
      <c r="U119" s="363">
        <f t="shared" ref="U119:U124" si="62">SUM(V119:Z119)</f>
        <v>0</v>
      </c>
      <c r="V119" s="278">
        <v>0</v>
      </c>
      <c r="W119" s="278">
        <v>0</v>
      </c>
      <c r="X119" s="278">
        <v>0</v>
      </c>
      <c r="Y119" s="278">
        <v>0</v>
      </c>
      <c r="Z119" s="278">
        <v>0</v>
      </c>
      <c r="AA119" s="504"/>
      <c r="AJ119" s="215"/>
      <c r="AK119" s="215"/>
      <c r="AL119" s="215"/>
      <c r="AM119" s="215"/>
      <c r="AN119" s="215"/>
      <c r="AO119" s="215"/>
      <c r="AP119" s="215"/>
      <c r="AQ119" s="215"/>
      <c r="AR119" s="215"/>
    </row>
    <row r="120" spans="1:44" ht="30.75" customHeight="1">
      <c r="A120" s="362">
        <v>8</v>
      </c>
      <c r="B120" s="362" t="s">
        <v>114</v>
      </c>
      <c r="C120" s="363">
        <f t="shared" si="58"/>
        <v>2075.5</v>
      </c>
      <c r="D120" s="278">
        <f t="shared" si="59"/>
        <v>0</v>
      </c>
      <c r="E120" s="278">
        <f t="shared" si="59"/>
        <v>0</v>
      </c>
      <c r="F120" s="278">
        <f t="shared" si="59"/>
        <v>2075.5</v>
      </c>
      <c r="G120" s="278">
        <f t="shared" si="59"/>
        <v>0</v>
      </c>
      <c r="H120" s="278">
        <f t="shared" si="59"/>
        <v>0</v>
      </c>
      <c r="I120" s="363">
        <f t="shared" si="60"/>
        <v>2075.5</v>
      </c>
      <c r="J120" s="278">
        <v>0</v>
      </c>
      <c r="K120" s="278">
        <v>0</v>
      </c>
      <c r="L120" s="278">
        <v>2075.5</v>
      </c>
      <c r="M120" s="278">
        <v>0</v>
      </c>
      <c r="N120" s="278">
        <v>0</v>
      </c>
      <c r="O120" s="363">
        <f t="shared" si="61"/>
        <v>0</v>
      </c>
      <c r="P120" s="278">
        <v>0</v>
      </c>
      <c r="Q120" s="278">
        <v>0</v>
      </c>
      <c r="R120" s="279">
        <v>0</v>
      </c>
      <c r="S120" s="278">
        <v>0</v>
      </c>
      <c r="T120" s="278">
        <v>0</v>
      </c>
      <c r="U120" s="363">
        <f t="shared" si="62"/>
        <v>0</v>
      </c>
      <c r="V120" s="278">
        <v>0</v>
      </c>
      <c r="W120" s="278">
        <v>0</v>
      </c>
      <c r="X120" s="278">
        <v>0</v>
      </c>
      <c r="Y120" s="278">
        <v>0</v>
      </c>
      <c r="Z120" s="278">
        <v>0</v>
      </c>
      <c r="AA120" s="504"/>
      <c r="AJ120" s="215"/>
      <c r="AK120" s="215"/>
      <c r="AL120" s="215"/>
      <c r="AM120" s="215"/>
      <c r="AN120" s="215"/>
      <c r="AO120" s="215"/>
      <c r="AP120" s="215"/>
      <c r="AQ120" s="215"/>
      <c r="AR120" s="215"/>
    </row>
    <row r="121" spans="1:44" ht="19.5" customHeight="1">
      <c r="A121" s="362">
        <v>9</v>
      </c>
      <c r="B121" s="362" t="s">
        <v>638</v>
      </c>
      <c r="C121" s="363">
        <f t="shared" si="58"/>
        <v>25035.544000000002</v>
      </c>
      <c r="D121" s="278">
        <f t="shared" si="59"/>
        <v>0</v>
      </c>
      <c r="E121" s="278">
        <f t="shared" si="59"/>
        <v>0</v>
      </c>
      <c r="F121" s="278">
        <f t="shared" si="59"/>
        <v>25035.544000000002</v>
      </c>
      <c r="G121" s="278">
        <f t="shared" si="59"/>
        <v>0</v>
      </c>
      <c r="H121" s="278">
        <f t="shared" si="59"/>
        <v>0</v>
      </c>
      <c r="I121" s="363">
        <f t="shared" si="60"/>
        <v>13085.544</v>
      </c>
      <c r="J121" s="278">
        <v>0</v>
      </c>
      <c r="K121" s="278">
        <v>0</v>
      </c>
      <c r="L121" s="278">
        <v>13085.544</v>
      </c>
      <c r="M121" s="278">
        <v>0</v>
      </c>
      <c r="N121" s="278">
        <v>0</v>
      </c>
      <c r="O121" s="363">
        <f t="shared" si="61"/>
        <v>11950</v>
      </c>
      <c r="P121" s="278">
        <v>0</v>
      </c>
      <c r="Q121" s="278">
        <v>0</v>
      </c>
      <c r="R121" s="279">
        <v>11950</v>
      </c>
      <c r="S121" s="278">
        <v>0</v>
      </c>
      <c r="T121" s="278">
        <v>0</v>
      </c>
      <c r="U121" s="363">
        <f t="shared" si="62"/>
        <v>0</v>
      </c>
      <c r="V121" s="278">
        <v>0</v>
      </c>
      <c r="W121" s="278">
        <v>0</v>
      </c>
      <c r="X121" s="278">
        <v>0</v>
      </c>
      <c r="Y121" s="278">
        <v>0</v>
      </c>
      <c r="Z121" s="278">
        <v>0</v>
      </c>
      <c r="AA121" s="504"/>
      <c r="AJ121" s="215"/>
      <c r="AK121" s="215"/>
      <c r="AL121" s="215"/>
      <c r="AM121" s="215"/>
      <c r="AN121" s="215"/>
      <c r="AO121" s="215"/>
      <c r="AP121" s="215"/>
      <c r="AQ121" s="215"/>
      <c r="AR121" s="215"/>
    </row>
    <row r="122" spans="1:44" ht="21" customHeight="1">
      <c r="A122" s="362">
        <v>10</v>
      </c>
      <c r="B122" s="362" t="s">
        <v>116</v>
      </c>
      <c r="C122" s="363">
        <f t="shared" si="58"/>
        <v>1205.3</v>
      </c>
      <c r="D122" s="278">
        <f t="shared" si="59"/>
        <v>0</v>
      </c>
      <c r="E122" s="278">
        <f t="shared" si="59"/>
        <v>0</v>
      </c>
      <c r="F122" s="278">
        <f t="shared" si="59"/>
        <v>1205.3</v>
      </c>
      <c r="G122" s="278">
        <f t="shared" si="59"/>
        <v>0</v>
      </c>
      <c r="H122" s="278">
        <f t="shared" si="59"/>
        <v>0</v>
      </c>
      <c r="I122" s="363">
        <f t="shared" si="60"/>
        <v>1205.3</v>
      </c>
      <c r="J122" s="278">
        <v>0</v>
      </c>
      <c r="K122" s="278">
        <v>0</v>
      </c>
      <c r="L122" s="278">
        <v>1205.3</v>
      </c>
      <c r="M122" s="278">
        <v>0</v>
      </c>
      <c r="N122" s="278">
        <v>0</v>
      </c>
      <c r="O122" s="363">
        <f t="shared" si="61"/>
        <v>0</v>
      </c>
      <c r="P122" s="278">
        <v>0</v>
      </c>
      <c r="Q122" s="278">
        <v>0</v>
      </c>
      <c r="R122" s="279">
        <v>0</v>
      </c>
      <c r="S122" s="278">
        <v>0</v>
      </c>
      <c r="T122" s="278">
        <v>0</v>
      </c>
      <c r="U122" s="363">
        <f t="shared" si="62"/>
        <v>0</v>
      </c>
      <c r="V122" s="278">
        <v>0</v>
      </c>
      <c r="W122" s="278">
        <v>0</v>
      </c>
      <c r="X122" s="278">
        <v>0</v>
      </c>
      <c r="Y122" s="278">
        <v>0</v>
      </c>
      <c r="Z122" s="278">
        <v>0</v>
      </c>
      <c r="AA122" s="504"/>
      <c r="AJ122" s="215"/>
      <c r="AK122" s="215"/>
      <c r="AL122" s="215"/>
      <c r="AM122" s="215"/>
      <c r="AN122" s="215"/>
      <c r="AO122" s="215"/>
      <c r="AP122" s="215"/>
      <c r="AQ122" s="215"/>
      <c r="AR122" s="215"/>
    </row>
    <row r="123" spans="1:44" ht="19.5" customHeight="1">
      <c r="A123" s="362">
        <v>11</v>
      </c>
      <c r="B123" s="362" t="s">
        <v>117</v>
      </c>
      <c r="C123" s="363">
        <f t="shared" si="58"/>
        <v>657.73</v>
      </c>
      <c r="D123" s="278">
        <f t="shared" si="59"/>
        <v>0</v>
      </c>
      <c r="E123" s="278">
        <f t="shared" si="59"/>
        <v>0</v>
      </c>
      <c r="F123" s="278">
        <f t="shared" si="59"/>
        <v>657.73</v>
      </c>
      <c r="G123" s="278">
        <f t="shared" si="59"/>
        <v>0</v>
      </c>
      <c r="H123" s="278">
        <f t="shared" si="59"/>
        <v>0</v>
      </c>
      <c r="I123" s="363">
        <f t="shared" si="60"/>
        <v>657.73</v>
      </c>
      <c r="J123" s="278">
        <v>0</v>
      </c>
      <c r="K123" s="278">
        <v>0</v>
      </c>
      <c r="L123" s="278">
        <v>657.73</v>
      </c>
      <c r="M123" s="278">
        <v>0</v>
      </c>
      <c r="N123" s="278">
        <v>0</v>
      </c>
      <c r="O123" s="363">
        <f t="shared" si="61"/>
        <v>0</v>
      </c>
      <c r="P123" s="278">
        <v>0</v>
      </c>
      <c r="Q123" s="278">
        <v>0</v>
      </c>
      <c r="R123" s="279">
        <v>0</v>
      </c>
      <c r="S123" s="278">
        <v>0</v>
      </c>
      <c r="T123" s="278">
        <v>0</v>
      </c>
      <c r="U123" s="363">
        <f t="shared" si="62"/>
        <v>0</v>
      </c>
      <c r="V123" s="278">
        <v>0</v>
      </c>
      <c r="W123" s="278">
        <v>0</v>
      </c>
      <c r="X123" s="278">
        <v>0</v>
      </c>
      <c r="Y123" s="278">
        <v>0</v>
      </c>
      <c r="Z123" s="278">
        <v>0</v>
      </c>
      <c r="AA123" s="504"/>
      <c r="AJ123" s="215"/>
      <c r="AK123" s="215"/>
      <c r="AL123" s="215"/>
      <c r="AM123" s="215"/>
      <c r="AN123" s="215"/>
      <c r="AO123" s="215"/>
      <c r="AP123" s="215"/>
      <c r="AQ123" s="215"/>
      <c r="AR123" s="215"/>
    </row>
    <row r="124" spans="1:44" ht="19.5" customHeight="1">
      <c r="A124" s="362">
        <v>12</v>
      </c>
      <c r="B124" s="362" t="s">
        <v>118</v>
      </c>
      <c r="C124" s="363">
        <f t="shared" si="58"/>
        <v>1173.107</v>
      </c>
      <c r="D124" s="278">
        <f t="shared" si="59"/>
        <v>0</v>
      </c>
      <c r="E124" s="278">
        <f t="shared" si="59"/>
        <v>0</v>
      </c>
      <c r="F124" s="278">
        <f t="shared" si="59"/>
        <v>1173.107</v>
      </c>
      <c r="G124" s="278">
        <f t="shared" si="59"/>
        <v>0</v>
      </c>
      <c r="H124" s="278">
        <f t="shared" si="59"/>
        <v>0</v>
      </c>
      <c r="I124" s="363">
        <f t="shared" si="60"/>
        <v>1173.107</v>
      </c>
      <c r="J124" s="278">
        <v>0</v>
      </c>
      <c r="K124" s="278">
        <v>0</v>
      </c>
      <c r="L124" s="278">
        <v>1173.107</v>
      </c>
      <c r="M124" s="278">
        <v>0</v>
      </c>
      <c r="N124" s="278">
        <v>0</v>
      </c>
      <c r="O124" s="363">
        <f t="shared" si="61"/>
        <v>0</v>
      </c>
      <c r="P124" s="278">
        <v>0</v>
      </c>
      <c r="Q124" s="278">
        <v>0</v>
      </c>
      <c r="R124" s="279">
        <v>0</v>
      </c>
      <c r="S124" s="278">
        <v>0</v>
      </c>
      <c r="T124" s="278">
        <v>0</v>
      </c>
      <c r="U124" s="363">
        <f t="shared" si="62"/>
        <v>0</v>
      </c>
      <c r="V124" s="278">
        <v>0</v>
      </c>
      <c r="W124" s="278">
        <v>0</v>
      </c>
      <c r="X124" s="278">
        <v>0</v>
      </c>
      <c r="Y124" s="278">
        <v>0</v>
      </c>
      <c r="Z124" s="278">
        <v>0</v>
      </c>
      <c r="AA124" s="504"/>
      <c r="AJ124" s="215"/>
      <c r="AK124" s="215"/>
      <c r="AL124" s="215"/>
      <c r="AM124" s="215"/>
      <c r="AN124" s="215"/>
      <c r="AO124" s="215"/>
      <c r="AP124" s="215"/>
      <c r="AQ124" s="215"/>
      <c r="AR124" s="215"/>
    </row>
    <row r="125" spans="1:44" ht="18" customHeight="1">
      <c r="A125" s="362">
        <v>13</v>
      </c>
      <c r="B125" s="362" t="s">
        <v>610</v>
      </c>
      <c r="C125" s="363">
        <f t="shared" si="53"/>
        <v>4125</v>
      </c>
      <c r="D125" s="278">
        <f t="shared" si="54"/>
        <v>0</v>
      </c>
      <c r="E125" s="278">
        <f t="shared" si="52"/>
        <v>0</v>
      </c>
      <c r="F125" s="278">
        <f t="shared" si="52"/>
        <v>4125</v>
      </c>
      <c r="G125" s="278">
        <f t="shared" si="52"/>
        <v>0</v>
      </c>
      <c r="H125" s="278">
        <f t="shared" si="52"/>
        <v>0</v>
      </c>
      <c r="I125" s="363">
        <f t="shared" si="55"/>
        <v>0</v>
      </c>
      <c r="J125" s="278">
        <v>0</v>
      </c>
      <c r="K125" s="278">
        <v>0</v>
      </c>
      <c r="L125" s="278">
        <v>0</v>
      </c>
      <c r="M125" s="278">
        <v>0</v>
      </c>
      <c r="N125" s="278">
        <v>0</v>
      </c>
      <c r="O125" s="363">
        <f t="shared" si="56"/>
        <v>4125</v>
      </c>
      <c r="P125" s="278">
        <v>0</v>
      </c>
      <c r="Q125" s="278">
        <v>0</v>
      </c>
      <c r="R125" s="279">
        <v>4125</v>
      </c>
      <c r="S125" s="278">
        <v>0</v>
      </c>
      <c r="T125" s="278">
        <v>0</v>
      </c>
      <c r="U125" s="363">
        <f t="shared" si="57"/>
        <v>0</v>
      </c>
      <c r="V125" s="278">
        <v>0</v>
      </c>
      <c r="W125" s="278">
        <v>0</v>
      </c>
      <c r="X125" s="278">
        <v>0</v>
      </c>
      <c r="Y125" s="278">
        <v>0</v>
      </c>
      <c r="Z125" s="278">
        <v>0</v>
      </c>
      <c r="AA125" s="504"/>
      <c r="AJ125" s="215"/>
      <c r="AK125" s="215"/>
      <c r="AL125" s="215"/>
      <c r="AM125" s="215"/>
      <c r="AN125" s="215"/>
      <c r="AO125" s="215"/>
      <c r="AP125" s="215"/>
      <c r="AQ125" s="215"/>
      <c r="AR125" s="215"/>
    </row>
    <row r="126" spans="1:44" ht="18" customHeight="1">
      <c r="A126" s="362">
        <v>14</v>
      </c>
      <c r="B126" s="362" t="s">
        <v>120</v>
      </c>
      <c r="C126" s="363">
        <f t="shared" si="53"/>
        <v>4000</v>
      </c>
      <c r="D126" s="278">
        <f t="shared" si="54"/>
        <v>0</v>
      </c>
      <c r="E126" s="278">
        <f t="shared" si="52"/>
        <v>0</v>
      </c>
      <c r="F126" s="278">
        <f>L126+R126+X126</f>
        <v>4000</v>
      </c>
      <c r="G126" s="278">
        <f t="shared" si="52"/>
        <v>0</v>
      </c>
      <c r="H126" s="278">
        <f t="shared" si="52"/>
        <v>0</v>
      </c>
      <c r="I126" s="363">
        <f t="shared" si="55"/>
        <v>0</v>
      </c>
      <c r="J126" s="278">
        <v>0</v>
      </c>
      <c r="K126" s="278">
        <v>0</v>
      </c>
      <c r="L126" s="278">
        <v>0</v>
      </c>
      <c r="M126" s="278">
        <v>0</v>
      </c>
      <c r="N126" s="278">
        <v>0</v>
      </c>
      <c r="O126" s="363">
        <f t="shared" si="56"/>
        <v>4000</v>
      </c>
      <c r="P126" s="278">
        <v>0</v>
      </c>
      <c r="Q126" s="278">
        <v>0</v>
      </c>
      <c r="R126" s="279">
        <v>4000</v>
      </c>
      <c r="S126" s="278">
        <v>0</v>
      </c>
      <c r="T126" s="278">
        <v>0</v>
      </c>
      <c r="U126" s="363">
        <f t="shared" si="57"/>
        <v>0</v>
      </c>
      <c r="V126" s="278">
        <v>0</v>
      </c>
      <c r="W126" s="278">
        <v>0</v>
      </c>
      <c r="X126" s="278">
        <v>0</v>
      </c>
      <c r="Y126" s="278">
        <v>0</v>
      </c>
      <c r="Z126" s="278">
        <v>0</v>
      </c>
      <c r="AA126" s="504"/>
      <c r="AJ126" s="215"/>
      <c r="AK126" s="215"/>
      <c r="AL126" s="215"/>
      <c r="AM126" s="215"/>
      <c r="AN126" s="215"/>
      <c r="AO126" s="215"/>
      <c r="AP126" s="215"/>
      <c r="AQ126" s="215"/>
      <c r="AR126" s="215"/>
    </row>
    <row r="127" spans="1:44" ht="18" customHeight="1">
      <c r="A127" s="362">
        <v>15</v>
      </c>
      <c r="B127" s="362" t="s">
        <v>635</v>
      </c>
      <c r="C127" s="363">
        <f t="shared" si="53"/>
        <v>4500</v>
      </c>
      <c r="D127" s="278">
        <f t="shared" si="54"/>
        <v>0</v>
      </c>
      <c r="E127" s="278">
        <f t="shared" si="54"/>
        <v>0</v>
      </c>
      <c r="F127" s="278">
        <f t="shared" si="54"/>
        <v>4500</v>
      </c>
      <c r="G127" s="278">
        <f t="shared" si="54"/>
        <v>0</v>
      </c>
      <c r="H127" s="278">
        <f t="shared" si="54"/>
        <v>0</v>
      </c>
      <c r="I127" s="363">
        <f t="shared" si="55"/>
        <v>0</v>
      </c>
      <c r="J127" s="278">
        <v>0</v>
      </c>
      <c r="K127" s="278">
        <v>0</v>
      </c>
      <c r="L127" s="278">
        <v>0</v>
      </c>
      <c r="M127" s="278">
        <v>0</v>
      </c>
      <c r="N127" s="278">
        <v>0</v>
      </c>
      <c r="O127" s="363">
        <f t="shared" si="56"/>
        <v>4500</v>
      </c>
      <c r="P127" s="278">
        <v>0</v>
      </c>
      <c r="Q127" s="278">
        <v>0</v>
      </c>
      <c r="R127" s="279">
        <v>4500</v>
      </c>
      <c r="S127" s="278">
        <v>0</v>
      </c>
      <c r="T127" s="278">
        <v>0</v>
      </c>
      <c r="U127" s="363">
        <f t="shared" si="57"/>
        <v>0</v>
      </c>
      <c r="V127" s="278">
        <v>0</v>
      </c>
      <c r="W127" s="278">
        <v>0</v>
      </c>
      <c r="X127" s="278">
        <v>0</v>
      </c>
      <c r="Y127" s="278">
        <v>0</v>
      </c>
      <c r="Z127" s="278">
        <v>0</v>
      </c>
      <c r="AA127" s="504"/>
      <c r="AJ127" s="215"/>
      <c r="AK127" s="215"/>
      <c r="AL127" s="215"/>
      <c r="AM127" s="215"/>
      <c r="AN127" s="215"/>
      <c r="AO127" s="215"/>
      <c r="AP127" s="215"/>
      <c r="AQ127" s="215"/>
      <c r="AR127" s="215"/>
    </row>
    <row r="128" spans="1:44" ht="48.75" customHeight="1">
      <c r="A128" s="362">
        <v>16</v>
      </c>
      <c r="B128" s="362" t="s">
        <v>121</v>
      </c>
      <c r="C128" s="363">
        <f>SUM(D128:H128)</f>
        <v>3500</v>
      </c>
      <c r="D128" s="278">
        <f t="shared" ref="D128:H131" si="63">J128+P128+V128</f>
        <v>0</v>
      </c>
      <c r="E128" s="278">
        <f t="shared" si="63"/>
        <v>0</v>
      </c>
      <c r="F128" s="278">
        <f t="shared" si="63"/>
        <v>3500</v>
      </c>
      <c r="G128" s="278">
        <f t="shared" si="63"/>
        <v>0</v>
      </c>
      <c r="H128" s="278">
        <f t="shared" si="63"/>
        <v>0</v>
      </c>
      <c r="I128" s="363">
        <f t="shared" si="55"/>
        <v>0</v>
      </c>
      <c r="J128" s="278">
        <v>0</v>
      </c>
      <c r="K128" s="278">
        <v>0</v>
      </c>
      <c r="L128" s="278">
        <v>0</v>
      </c>
      <c r="M128" s="278">
        <v>0</v>
      </c>
      <c r="N128" s="278">
        <v>0</v>
      </c>
      <c r="O128" s="363">
        <f t="shared" si="56"/>
        <v>3500</v>
      </c>
      <c r="P128" s="278">
        <v>0</v>
      </c>
      <c r="Q128" s="278">
        <v>0</v>
      </c>
      <c r="R128" s="279">
        <v>3500</v>
      </c>
      <c r="S128" s="278">
        <v>0</v>
      </c>
      <c r="T128" s="278">
        <v>0</v>
      </c>
      <c r="U128" s="363">
        <f t="shared" si="57"/>
        <v>0</v>
      </c>
      <c r="V128" s="278">
        <v>0</v>
      </c>
      <c r="W128" s="278">
        <v>0</v>
      </c>
      <c r="X128" s="278">
        <v>0</v>
      </c>
      <c r="Y128" s="278">
        <v>0</v>
      </c>
      <c r="Z128" s="278">
        <v>0</v>
      </c>
      <c r="AA128" s="504"/>
      <c r="AJ128" s="215"/>
      <c r="AK128" s="215"/>
      <c r="AL128" s="215"/>
      <c r="AM128" s="215"/>
      <c r="AN128" s="215"/>
      <c r="AO128" s="215"/>
      <c r="AP128" s="215"/>
      <c r="AQ128" s="215"/>
      <c r="AR128" s="215"/>
    </row>
    <row r="129" spans="1:44" ht="24.75" customHeight="1">
      <c r="A129" s="362">
        <v>17</v>
      </c>
      <c r="B129" s="362" t="s">
        <v>612</v>
      </c>
      <c r="C129" s="363">
        <f>SUM(D129:H129)</f>
        <v>1156.8</v>
      </c>
      <c r="D129" s="278">
        <f t="shared" si="63"/>
        <v>0</v>
      </c>
      <c r="E129" s="278">
        <f t="shared" si="63"/>
        <v>0</v>
      </c>
      <c r="F129" s="278">
        <f t="shared" si="63"/>
        <v>1156.8</v>
      </c>
      <c r="G129" s="278">
        <f t="shared" si="63"/>
        <v>0</v>
      </c>
      <c r="H129" s="278">
        <f t="shared" si="63"/>
        <v>0</v>
      </c>
      <c r="I129" s="363">
        <f t="shared" si="55"/>
        <v>1156.8</v>
      </c>
      <c r="J129" s="278">
        <v>0</v>
      </c>
      <c r="K129" s="278">
        <v>0</v>
      </c>
      <c r="L129" s="278">
        <v>1156.8</v>
      </c>
      <c r="M129" s="278">
        <v>0</v>
      </c>
      <c r="N129" s="278">
        <v>0</v>
      </c>
      <c r="O129" s="363">
        <f t="shared" si="56"/>
        <v>0</v>
      </c>
      <c r="P129" s="278">
        <v>0</v>
      </c>
      <c r="Q129" s="278">
        <v>0</v>
      </c>
      <c r="R129" s="279">
        <v>0</v>
      </c>
      <c r="S129" s="278">
        <v>0</v>
      </c>
      <c r="T129" s="278">
        <v>0</v>
      </c>
      <c r="U129" s="363">
        <f t="shared" si="57"/>
        <v>0</v>
      </c>
      <c r="V129" s="278">
        <v>0</v>
      </c>
      <c r="W129" s="278">
        <v>0</v>
      </c>
      <c r="X129" s="278">
        <v>0</v>
      </c>
      <c r="Y129" s="278">
        <v>0</v>
      </c>
      <c r="Z129" s="278">
        <v>0</v>
      </c>
      <c r="AA129" s="504"/>
      <c r="AJ129" s="215"/>
      <c r="AK129" s="215"/>
      <c r="AL129" s="215"/>
      <c r="AM129" s="215"/>
      <c r="AN129" s="215"/>
      <c r="AO129" s="215"/>
      <c r="AP129" s="215"/>
      <c r="AQ129" s="215"/>
      <c r="AR129" s="215"/>
    </row>
    <row r="130" spans="1:44" ht="18.75" customHeight="1">
      <c r="A130" s="362">
        <v>18</v>
      </c>
      <c r="B130" s="362" t="s">
        <v>122</v>
      </c>
      <c r="C130" s="363">
        <f t="shared" si="53"/>
        <v>306.60000000000002</v>
      </c>
      <c r="D130" s="278">
        <f t="shared" si="63"/>
        <v>0</v>
      </c>
      <c r="E130" s="278">
        <f t="shared" si="63"/>
        <v>0</v>
      </c>
      <c r="F130" s="278">
        <f t="shared" si="63"/>
        <v>306.60000000000002</v>
      </c>
      <c r="G130" s="278">
        <f t="shared" si="63"/>
        <v>0</v>
      </c>
      <c r="H130" s="278">
        <f t="shared" si="63"/>
        <v>0</v>
      </c>
      <c r="I130" s="363">
        <f t="shared" si="55"/>
        <v>306.60000000000002</v>
      </c>
      <c r="J130" s="278">
        <v>0</v>
      </c>
      <c r="K130" s="278">
        <v>0</v>
      </c>
      <c r="L130" s="278">
        <v>306.60000000000002</v>
      </c>
      <c r="M130" s="278">
        <v>0</v>
      </c>
      <c r="N130" s="278">
        <v>0</v>
      </c>
      <c r="O130" s="363">
        <f t="shared" si="56"/>
        <v>0</v>
      </c>
      <c r="P130" s="278">
        <v>0</v>
      </c>
      <c r="Q130" s="278">
        <v>0</v>
      </c>
      <c r="R130" s="279">
        <v>0</v>
      </c>
      <c r="S130" s="278">
        <v>0</v>
      </c>
      <c r="T130" s="278">
        <v>0</v>
      </c>
      <c r="U130" s="363">
        <f t="shared" si="57"/>
        <v>0</v>
      </c>
      <c r="V130" s="278">
        <v>0</v>
      </c>
      <c r="W130" s="278">
        <v>0</v>
      </c>
      <c r="X130" s="278">
        <v>0</v>
      </c>
      <c r="Y130" s="278">
        <v>0</v>
      </c>
      <c r="Z130" s="278">
        <v>0</v>
      </c>
      <c r="AA130" s="504"/>
      <c r="AJ130" s="215"/>
      <c r="AK130" s="215"/>
      <c r="AL130" s="215"/>
      <c r="AM130" s="215"/>
      <c r="AN130" s="215"/>
      <c r="AO130" s="215"/>
      <c r="AP130" s="215"/>
      <c r="AQ130" s="215"/>
      <c r="AR130" s="215"/>
    </row>
    <row r="131" spans="1:44" ht="17.25" customHeight="1">
      <c r="A131" s="362">
        <v>19</v>
      </c>
      <c r="B131" s="362" t="s">
        <v>123</v>
      </c>
      <c r="C131" s="363">
        <f t="shared" si="53"/>
        <v>172.4</v>
      </c>
      <c r="D131" s="278">
        <f t="shared" si="63"/>
        <v>0</v>
      </c>
      <c r="E131" s="278">
        <f t="shared" si="63"/>
        <v>0</v>
      </c>
      <c r="F131" s="278">
        <f t="shared" si="63"/>
        <v>172.4</v>
      </c>
      <c r="G131" s="278">
        <f t="shared" si="63"/>
        <v>0</v>
      </c>
      <c r="H131" s="278">
        <f t="shared" si="63"/>
        <v>0</v>
      </c>
      <c r="I131" s="363">
        <f t="shared" si="55"/>
        <v>172.4</v>
      </c>
      <c r="J131" s="278">
        <v>0</v>
      </c>
      <c r="K131" s="278">
        <v>0</v>
      </c>
      <c r="L131" s="278">
        <v>172.4</v>
      </c>
      <c r="M131" s="278">
        <v>0</v>
      </c>
      <c r="N131" s="278">
        <v>0</v>
      </c>
      <c r="O131" s="363">
        <f t="shared" si="56"/>
        <v>0</v>
      </c>
      <c r="P131" s="278">
        <v>0</v>
      </c>
      <c r="Q131" s="278">
        <v>0</v>
      </c>
      <c r="R131" s="279">
        <v>0</v>
      </c>
      <c r="S131" s="278">
        <v>0</v>
      </c>
      <c r="T131" s="278">
        <v>0</v>
      </c>
      <c r="U131" s="363">
        <f t="shared" si="57"/>
        <v>0</v>
      </c>
      <c r="V131" s="278">
        <v>0</v>
      </c>
      <c r="W131" s="278">
        <v>0</v>
      </c>
      <c r="X131" s="278">
        <v>0</v>
      </c>
      <c r="Y131" s="278">
        <v>0</v>
      </c>
      <c r="Z131" s="278">
        <v>0</v>
      </c>
      <c r="AA131" s="504"/>
      <c r="AJ131" s="215"/>
      <c r="AK131" s="215"/>
      <c r="AL131" s="215"/>
      <c r="AM131" s="215"/>
      <c r="AN131" s="215"/>
      <c r="AO131" s="215"/>
      <c r="AP131" s="215"/>
      <c r="AQ131" s="215"/>
      <c r="AR131" s="215"/>
    </row>
    <row r="132" spans="1:44">
      <c r="A132" s="369"/>
      <c r="B132" s="225" t="s">
        <v>36</v>
      </c>
      <c r="C132" s="370">
        <f t="shared" ref="C132:U132" si="64">SUM(C113:C131)</f>
        <v>67893.793000000005</v>
      </c>
      <c r="D132" s="370">
        <f t="shared" si="64"/>
        <v>0</v>
      </c>
      <c r="E132" s="370">
        <f t="shared" si="64"/>
        <v>14832.931</v>
      </c>
      <c r="F132" s="370">
        <f t="shared" si="64"/>
        <v>50625.681000000004</v>
      </c>
      <c r="G132" s="370">
        <f t="shared" si="64"/>
        <v>376.80599999999998</v>
      </c>
      <c r="H132" s="370">
        <f t="shared" si="64"/>
        <v>2058.375</v>
      </c>
      <c r="I132" s="370">
        <f t="shared" si="64"/>
        <v>39818.793000000005</v>
      </c>
      <c r="J132" s="370">
        <f t="shared" si="64"/>
        <v>0</v>
      </c>
      <c r="K132" s="370">
        <f t="shared" si="64"/>
        <v>14832.931</v>
      </c>
      <c r="L132" s="370">
        <f t="shared" si="64"/>
        <v>22550.680999999997</v>
      </c>
      <c r="M132" s="370">
        <f t="shared" si="64"/>
        <v>376.80599999999998</v>
      </c>
      <c r="N132" s="370">
        <f t="shared" si="64"/>
        <v>2058.375</v>
      </c>
      <c r="O132" s="370">
        <f t="shared" si="64"/>
        <v>28075</v>
      </c>
      <c r="P132" s="370">
        <f t="shared" si="64"/>
        <v>0</v>
      </c>
      <c r="Q132" s="370">
        <f t="shared" si="64"/>
        <v>0</v>
      </c>
      <c r="R132" s="370">
        <f t="shared" si="64"/>
        <v>28075</v>
      </c>
      <c r="S132" s="370">
        <f t="shared" si="64"/>
        <v>0</v>
      </c>
      <c r="T132" s="370">
        <f t="shared" si="64"/>
        <v>0</v>
      </c>
      <c r="U132" s="370">
        <f t="shared" si="64"/>
        <v>0</v>
      </c>
      <c r="V132" s="370">
        <f>SUM(V113:V124)</f>
        <v>0</v>
      </c>
      <c r="W132" s="370">
        <f>SUM(W113:W124)</f>
        <v>0</v>
      </c>
      <c r="X132" s="370">
        <f>SUM(X113:X124)</f>
        <v>0</v>
      </c>
      <c r="Y132" s="370">
        <f>SUM(Y113:Y124)</f>
        <v>0</v>
      </c>
      <c r="Z132" s="370">
        <f>SUM(Z113:Z124)</f>
        <v>0</v>
      </c>
      <c r="AA132" s="350"/>
      <c r="AJ132" s="215"/>
      <c r="AK132" s="215"/>
      <c r="AL132" s="215"/>
      <c r="AM132" s="215"/>
      <c r="AN132" s="215"/>
      <c r="AO132" s="215"/>
      <c r="AP132" s="215"/>
      <c r="AQ132" s="215"/>
      <c r="AR132" s="215"/>
    </row>
    <row r="133" spans="1:44">
      <c r="A133" s="313"/>
      <c r="B133" s="313" t="s">
        <v>125</v>
      </c>
      <c r="C133" s="314">
        <f t="shared" ref="C133:N133" si="65">C30+C48+C60+C82+C92+C111+C132</f>
        <v>881360.46233000001</v>
      </c>
      <c r="D133" s="314">
        <f t="shared" si="65"/>
        <v>56960.283309999999</v>
      </c>
      <c r="E133" s="314">
        <f t="shared" si="65"/>
        <v>164590.56599999999</v>
      </c>
      <c r="F133" s="314">
        <f t="shared" si="65"/>
        <v>67147.432020000007</v>
      </c>
      <c r="G133" s="314">
        <f t="shared" si="65"/>
        <v>376.80599999999998</v>
      </c>
      <c r="H133" s="314">
        <f t="shared" si="65"/>
        <v>592285.375</v>
      </c>
      <c r="I133" s="314">
        <f t="shared" si="65"/>
        <v>262236.87832999998</v>
      </c>
      <c r="J133" s="314">
        <f t="shared" si="65"/>
        <v>8259.3233099999998</v>
      </c>
      <c r="K133" s="314">
        <f t="shared" si="65"/>
        <v>93749.675999999992</v>
      </c>
      <c r="L133" s="314">
        <f t="shared" si="65"/>
        <v>31295.698019999996</v>
      </c>
      <c r="M133" s="314">
        <f t="shared" si="65"/>
        <v>376.80599999999998</v>
      </c>
      <c r="N133" s="314">
        <f t="shared" si="65"/>
        <v>128555.375</v>
      </c>
      <c r="O133" s="314">
        <f>SUM(O30+O48+O60+O82+O92+O111+O132)</f>
        <v>444017.58399999997</v>
      </c>
      <c r="P133" s="314">
        <f t="shared" ref="P133:Z133" si="66">P30+P48+P60+P82+P92+P111+P132</f>
        <v>48200.959999999999</v>
      </c>
      <c r="Q133" s="314">
        <f t="shared" si="66"/>
        <v>70840.89</v>
      </c>
      <c r="R133" s="314">
        <f t="shared" si="66"/>
        <v>33301.733999999997</v>
      </c>
      <c r="S133" s="314">
        <f t="shared" si="66"/>
        <v>0</v>
      </c>
      <c r="T133" s="314">
        <f t="shared" si="66"/>
        <v>291674</v>
      </c>
      <c r="U133" s="314">
        <f t="shared" si="66"/>
        <v>175106</v>
      </c>
      <c r="V133" s="314">
        <f t="shared" si="66"/>
        <v>500</v>
      </c>
      <c r="W133" s="314">
        <f t="shared" si="66"/>
        <v>0</v>
      </c>
      <c r="X133" s="314">
        <f t="shared" si="66"/>
        <v>2550</v>
      </c>
      <c r="Y133" s="314">
        <f t="shared" si="66"/>
        <v>0</v>
      </c>
      <c r="Z133" s="349">
        <f t="shared" si="66"/>
        <v>172056</v>
      </c>
      <c r="AA133" s="350"/>
      <c r="AJ133" s="215"/>
      <c r="AK133" s="215"/>
      <c r="AL133" s="215"/>
      <c r="AM133" s="215"/>
      <c r="AN133" s="215"/>
      <c r="AO133" s="215"/>
      <c r="AP133" s="215"/>
      <c r="AQ133" s="215"/>
      <c r="AR133" s="215"/>
    </row>
    <row r="134" spans="1:44">
      <c r="A134" s="205"/>
      <c r="B134" s="205"/>
      <c r="C134" s="206"/>
      <c r="D134" s="206"/>
      <c r="E134" s="206"/>
      <c r="F134" s="206"/>
      <c r="G134" s="206"/>
      <c r="H134" s="206"/>
      <c r="I134" s="206"/>
      <c r="J134" s="206"/>
      <c r="K134" s="206"/>
      <c r="L134" s="206"/>
      <c r="M134" s="206"/>
      <c r="N134" s="206"/>
      <c r="O134" s="206"/>
      <c r="P134" s="206"/>
      <c r="Q134" s="206"/>
      <c r="R134" s="206"/>
      <c r="S134" s="206"/>
      <c r="T134" s="206"/>
      <c r="U134" s="206"/>
      <c r="V134" s="206"/>
      <c r="W134" s="206"/>
      <c r="X134" s="206"/>
      <c r="Y134" s="206"/>
      <c r="Z134" s="206"/>
      <c r="AJ134" s="215"/>
      <c r="AK134" s="215"/>
      <c r="AL134" s="215"/>
      <c r="AM134" s="215"/>
      <c r="AN134" s="215"/>
      <c r="AO134" s="215"/>
      <c r="AP134" s="215"/>
      <c r="AQ134" s="215"/>
      <c r="AR134" s="215"/>
    </row>
    <row r="135" spans="1:44">
      <c r="A135" s="205"/>
      <c r="B135" s="205"/>
      <c r="C135" s="206"/>
      <c r="D135" s="206"/>
      <c r="E135" s="206"/>
      <c r="F135" s="206"/>
      <c r="G135" s="206"/>
      <c r="H135" s="206"/>
      <c r="I135" s="206"/>
      <c r="J135" s="206"/>
      <c r="K135" s="206"/>
      <c r="L135" s="206"/>
      <c r="M135" s="206"/>
      <c r="N135" s="206"/>
      <c r="O135" s="206"/>
      <c r="P135" s="206"/>
      <c r="Q135" s="206"/>
      <c r="R135" s="206"/>
      <c r="S135" s="206"/>
      <c r="T135" s="206"/>
      <c r="U135" s="206"/>
      <c r="V135" s="206"/>
      <c r="W135" s="206"/>
      <c r="X135" s="206"/>
      <c r="Y135" s="206"/>
      <c r="Z135" s="206"/>
    </row>
    <row r="136" spans="1:44" ht="31.5" customHeight="1">
      <c r="A136" s="205"/>
      <c r="B136" s="205"/>
      <c r="C136" s="206"/>
      <c r="D136" s="494"/>
      <c r="E136" s="494"/>
      <c r="F136" s="494"/>
      <c r="G136" s="494"/>
      <c r="H136" s="494"/>
      <c r="I136" s="206"/>
      <c r="J136" s="206"/>
      <c r="K136" s="206"/>
      <c r="L136" s="206"/>
      <c r="M136" s="206"/>
      <c r="N136" s="206"/>
      <c r="O136" s="206"/>
      <c r="P136" s="206"/>
      <c r="Q136" s="206"/>
      <c r="R136" s="206"/>
      <c r="S136" s="206"/>
      <c r="T136" s="206"/>
      <c r="U136" s="206"/>
      <c r="V136" s="206"/>
      <c r="W136" s="206"/>
      <c r="X136" s="206"/>
      <c r="Y136" s="206"/>
      <c r="Z136" s="206"/>
      <c r="AA136" s="207" t="s">
        <v>641</v>
      </c>
    </row>
    <row r="137" spans="1:44">
      <c r="A137" s="205"/>
      <c r="B137" s="205"/>
      <c r="C137" s="206"/>
      <c r="D137" s="206"/>
      <c r="E137" s="206"/>
      <c r="F137" s="206"/>
      <c r="G137" s="206"/>
      <c r="H137" s="206"/>
      <c r="I137" s="206"/>
      <c r="J137" s="206"/>
      <c r="K137" s="206"/>
      <c r="L137" s="206"/>
      <c r="M137" s="206"/>
      <c r="N137" s="206"/>
      <c r="O137" s="206"/>
      <c r="P137" s="206"/>
      <c r="Q137" s="206"/>
      <c r="R137" s="206"/>
      <c r="S137" s="206"/>
      <c r="T137" s="206"/>
      <c r="U137" s="206"/>
      <c r="V137" s="206"/>
      <c r="W137" s="206"/>
      <c r="X137" s="206"/>
      <c r="Y137" s="206"/>
      <c r="Z137" s="206"/>
    </row>
    <row r="138" spans="1:44">
      <c r="A138" s="205"/>
      <c r="B138" s="205"/>
      <c r="C138" s="206"/>
      <c r="D138" s="206"/>
      <c r="E138" s="206"/>
      <c r="F138" s="206"/>
      <c r="G138" s="206"/>
      <c r="H138" s="206"/>
      <c r="I138" s="206"/>
      <c r="J138" s="206"/>
      <c r="K138" s="206"/>
      <c r="L138" s="206"/>
      <c r="M138" s="206"/>
      <c r="N138" s="206"/>
      <c r="O138" s="206"/>
      <c r="P138" s="206"/>
      <c r="Q138" s="206"/>
      <c r="R138" s="206"/>
      <c r="S138" s="206"/>
      <c r="T138" s="206"/>
      <c r="U138" s="206"/>
      <c r="V138" s="206"/>
      <c r="W138" s="206"/>
      <c r="X138" s="206"/>
      <c r="Y138" s="206"/>
      <c r="Z138" s="206"/>
    </row>
    <row r="139" spans="1:44">
      <c r="A139" s="205"/>
      <c r="B139" s="205"/>
      <c r="C139" s="206"/>
      <c r="D139" s="206"/>
      <c r="E139" s="206"/>
      <c r="F139" s="206"/>
      <c r="G139" s="206"/>
      <c r="H139" s="206"/>
      <c r="I139" s="206"/>
      <c r="J139" s="206"/>
      <c r="K139" s="206"/>
      <c r="L139" s="206"/>
      <c r="M139" s="206"/>
      <c r="N139" s="206"/>
      <c r="O139" s="206"/>
      <c r="P139" s="206"/>
      <c r="Q139" s="206"/>
      <c r="R139" s="206"/>
      <c r="S139" s="206"/>
      <c r="T139" s="206"/>
      <c r="U139" s="206"/>
      <c r="V139" s="206"/>
      <c r="W139" s="206"/>
      <c r="X139" s="206"/>
      <c r="Y139" s="206"/>
      <c r="Z139" s="206"/>
    </row>
    <row r="140" spans="1:44">
      <c r="A140" s="205"/>
      <c r="B140" s="205"/>
      <c r="C140" s="206"/>
      <c r="D140" s="206"/>
      <c r="E140" s="206"/>
      <c r="F140" s="206"/>
      <c r="G140" s="206"/>
      <c r="H140" s="206"/>
      <c r="I140" s="206"/>
      <c r="J140" s="206"/>
      <c r="K140" s="206"/>
      <c r="L140" s="206"/>
      <c r="M140" s="206"/>
      <c r="N140" s="206"/>
      <c r="O140" s="206"/>
      <c r="P140" s="206"/>
      <c r="Q140" s="206"/>
      <c r="R140" s="206"/>
      <c r="S140" s="206"/>
      <c r="T140" s="206"/>
      <c r="U140" s="206"/>
      <c r="V140" s="206"/>
      <c r="W140" s="206"/>
      <c r="X140" s="206"/>
      <c r="Y140" s="206"/>
      <c r="Z140" s="206"/>
    </row>
    <row r="141" spans="1:44">
      <c r="A141" s="205"/>
      <c r="B141" s="205"/>
      <c r="C141" s="206"/>
      <c r="D141" s="206"/>
      <c r="E141" s="206"/>
      <c r="F141" s="206"/>
      <c r="G141" s="206"/>
      <c r="H141" s="206"/>
      <c r="I141" s="206"/>
      <c r="J141" s="206"/>
      <c r="K141" s="206"/>
      <c r="L141" s="206"/>
      <c r="M141" s="206"/>
      <c r="N141" s="206"/>
      <c r="O141" s="206"/>
      <c r="P141" s="206"/>
      <c r="Q141" s="206"/>
      <c r="R141" s="206"/>
      <c r="S141" s="206"/>
      <c r="T141" s="206"/>
      <c r="U141" s="206"/>
      <c r="V141" s="206"/>
      <c r="W141" s="206"/>
      <c r="X141" s="206"/>
      <c r="Y141" s="206"/>
      <c r="Z141" s="206"/>
    </row>
    <row r="142" spans="1:44">
      <c r="A142" s="205"/>
      <c r="B142" s="205"/>
      <c r="C142" s="206"/>
      <c r="D142" s="206"/>
      <c r="E142" s="206"/>
      <c r="F142" s="206"/>
      <c r="G142" s="206"/>
      <c r="H142" s="206"/>
      <c r="I142" s="206"/>
      <c r="J142" s="206"/>
      <c r="K142" s="206"/>
      <c r="L142" s="206"/>
      <c r="M142" s="206"/>
      <c r="N142" s="206"/>
      <c r="O142" s="206"/>
      <c r="P142" s="206"/>
      <c r="Q142" s="206"/>
      <c r="R142" s="206"/>
      <c r="S142" s="206"/>
      <c r="T142" s="206"/>
      <c r="U142" s="206"/>
      <c r="V142" s="206"/>
      <c r="W142" s="206"/>
      <c r="X142" s="206"/>
      <c r="Y142" s="206"/>
      <c r="Z142" s="206"/>
    </row>
    <row r="143" spans="1:44">
      <c r="A143" s="205"/>
      <c r="B143" s="205"/>
      <c r="C143" s="206"/>
      <c r="D143" s="206"/>
      <c r="E143" s="206"/>
      <c r="F143" s="206"/>
      <c r="G143" s="206"/>
      <c r="H143" s="206"/>
      <c r="I143" s="206"/>
      <c r="J143" s="206"/>
      <c r="K143" s="206"/>
      <c r="L143" s="206"/>
      <c r="M143" s="206"/>
      <c r="N143" s="206"/>
      <c r="O143" s="206"/>
      <c r="P143" s="206"/>
      <c r="Q143" s="206"/>
      <c r="R143" s="206"/>
      <c r="S143" s="206"/>
      <c r="T143" s="206"/>
      <c r="U143" s="206"/>
      <c r="V143" s="206"/>
      <c r="W143" s="206"/>
      <c r="X143" s="206"/>
      <c r="Y143" s="206"/>
      <c r="Z143" s="206"/>
    </row>
    <row r="144" spans="1:44">
      <c r="A144" s="205"/>
      <c r="B144" s="205"/>
      <c r="C144" s="206"/>
      <c r="D144" s="206"/>
      <c r="E144" s="206"/>
      <c r="F144" s="206"/>
      <c r="G144" s="206"/>
      <c r="H144" s="206"/>
      <c r="I144" s="206"/>
      <c r="J144" s="206"/>
      <c r="K144" s="206"/>
      <c r="L144" s="206"/>
      <c r="M144" s="206"/>
      <c r="N144" s="206"/>
      <c r="O144" s="206"/>
      <c r="P144" s="206"/>
      <c r="Q144" s="206"/>
      <c r="R144" s="206"/>
      <c r="S144" s="206"/>
      <c r="T144" s="206"/>
      <c r="U144" s="206"/>
      <c r="V144" s="206"/>
      <c r="W144" s="206"/>
      <c r="X144" s="206"/>
      <c r="Y144" s="206"/>
      <c r="Z144" s="206"/>
    </row>
    <row r="145" spans="1:26">
      <c r="A145" s="205"/>
      <c r="B145" s="205"/>
      <c r="C145" s="206"/>
      <c r="D145" s="206"/>
      <c r="E145" s="206"/>
      <c r="F145" s="206"/>
      <c r="G145" s="206"/>
      <c r="H145" s="206"/>
      <c r="I145" s="206"/>
      <c r="J145" s="206"/>
      <c r="K145" s="206"/>
      <c r="L145" s="206"/>
      <c r="M145" s="206"/>
      <c r="N145" s="206"/>
      <c r="O145" s="206"/>
      <c r="P145" s="206"/>
      <c r="Q145" s="206"/>
      <c r="R145" s="206"/>
      <c r="S145" s="206"/>
      <c r="T145" s="206"/>
      <c r="U145" s="206"/>
      <c r="V145" s="206"/>
      <c r="W145" s="206"/>
      <c r="X145" s="206"/>
      <c r="Y145" s="206"/>
      <c r="Z145" s="206"/>
    </row>
  </sheetData>
  <mergeCells count="30">
    <mergeCell ref="P4:T4"/>
    <mergeCell ref="AA84:AA91"/>
    <mergeCell ref="AA94:AA109"/>
    <mergeCell ref="AA113:AA131"/>
    <mergeCell ref="AA3:AA5"/>
    <mergeCell ref="AA7:AA29"/>
    <mergeCell ref="AA32:AA47"/>
    <mergeCell ref="AA50:AA59"/>
    <mergeCell ref="AA62:AA81"/>
    <mergeCell ref="C4:C5"/>
    <mergeCell ref="D4:H4"/>
    <mergeCell ref="I4:I5"/>
    <mergeCell ref="J4:N4"/>
    <mergeCell ref="O4:O5"/>
    <mergeCell ref="D136:H136"/>
    <mergeCell ref="W1:Z1"/>
    <mergeCell ref="C2:T2"/>
    <mergeCell ref="C3:H3"/>
    <mergeCell ref="I3:N3"/>
    <mergeCell ref="O3:T3"/>
    <mergeCell ref="U3:Z3"/>
    <mergeCell ref="A83:Z83"/>
    <mergeCell ref="A93:Z93"/>
    <mergeCell ref="A112:Z112"/>
    <mergeCell ref="U4:U5"/>
    <mergeCell ref="V4:Z4"/>
    <mergeCell ref="A6:Z6"/>
    <mergeCell ref="A31:Z31"/>
    <mergeCell ref="A49:Z49"/>
    <mergeCell ref="A61:Z61"/>
  </mergeCells>
  <pageMargins left="0.4" right="0.3" top="0.55118110236220474" bottom="0.55118110236220474" header="0.31496062992125984" footer="0.31496062992125984"/>
  <pageSetup paperSize="9" scale="42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</sheetPr>
  <dimension ref="A1:K31"/>
  <sheetViews>
    <sheetView topLeftCell="A17" zoomScale="75" zoomScaleNormal="75" workbookViewId="0">
      <selection activeCell="M25" sqref="M25"/>
    </sheetView>
  </sheetViews>
  <sheetFormatPr defaultRowHeight="18.75"/>
  <cols>
    <col min="1" max="1" width="7.28515625" style="319" customWidth="1"/>
    <col min="2" max="2" width="62.42578125" style="319" customWidth="1"/>
    <col min="3" max="3" width="19.140625" style="319" customWidth="1"/>
    <col min="4" max="4" width="17.7109375" style="319" customWidth="1"/>
    <col min="5" max="5" width="16.7109375" style="319" customWidth="1"/>
    <col min="6" max="6" width="19.28515625" style="319" customWidth="1"/>
    <col min="7" max="7" width="16.85546875" style="319" customWidth="1"/>
    <col min="8" max="8" width="28.140625" style="319" customWidth="1"/>
    <col min="9" max="9" width="16.140625" style="319" customWidth="1"/>
    <col min="10" max="10" width="15.7109375" style="319" customWidth="1"/>
    <col min="11" max="11" width="14" style="319" customWidth="1"/>
    <col min="12" max="16384" width="9.140625" style="319"/>
  </cols>
  <sheetData>
    <row r="1" spans="1:11">
      <c r="F1" s="192" t="s">
        <v>220</v>
      </c>
    </row>
    <row r="2" spans="1:11">
      <c r="F2" s="320" t="s">
        <v>221</v>
      </c>
    </row>
    <row r="3" spans="1:11" ht="66.75" customHeight="1">
      <c r="A3" s="377" t="s">
        <v>2</v>
      </c>
      <c r="B3" s="374" t="s">
        <v>155</v>
      </c>
      <c r="C3" s="374" t="s">
        <v>156</v>
      </c>
      <c r="D3" s="374" t="s">
        <v>157</v>
      </c>
      <c r="E3" s="380" t="s">
        <v>158</v>
      </c>
      <c r="F3" s="381"/>
      <c r="G3" s="376" t="s">
        <v>159</v>
      </c>
      <c r="H3" s="374" t="s">
        <v>160</v>
      </c>
      <c r="I3" s="374" t="s">
        <v>161</v>
      </c>
      <c r="J3" s="376" t="s">
        <v>162</v>
      </c>
      <c r="K3" s="376"/>
    </row>
    <row r="4" spans="1:11" ht="75.75" customHeight="1">
      <c r="A4" s="378"/>
      <c r="B4" s="379"/>
      <c r="C4" s="375"/>
      <c r="D4" s="375"/>
      <c r="E4" s="321" t="s">
        <v>163</v>
      </c>
      <c r="F4" s="322" t="s">
        <v>164</v>
      </c>
      <c r="G4" s="376"/>
      <c r="H4" s="375"/>
      <c r="I4" s="375"/>
      <c r="J4" s="321" t="s">
        <v>165</v>
      </c>
      <c r="K4" s="321" t="s">
        <v>166</v>
      </c>
    </row>
    <row r="5" spans="1:11" ht="61.5" customHeight="1">
      <c r="A5" s="323">
        <v>1</v>
      </c>
      <c r="B5" s="324" t="s">
        <v>16</v>
      </c>
      <c r="C5" s="325">
        <v>250</v>
      </c>
      <c r="D5" s="326">
        <v>250</v>
      </c>
      <c r="E5" s="327">
        <v>0</v>
      </c>
      <c r="F5" s="328"/>
      <c r="G5" s="326">
        <v>250</v>
      </c>
      <c r="H5" s="322" t="s">
        <v>167</v>
      </c>
      <c r="I5" s="328"/>
      <c r="J5" s="321">
        <f>D5-E5-G5</f>
        <v>0</v>
      </c>
      <c r="K5" s="328"/>
    </row>
    <row r="6" spans="1:11" ht="68.25" customHeight="1">
      <c r="A6" s="323">
        <v>2</v>
      </c>
      <c r="B6" s="329" t="s">
        <v>168</v>
      </c>
      <c r="C6" s="325">
        <v>110</v>
      </c>
      <c r="D6" s="326">
        <v>110</v>
      </c>
      <c r="E6" s="327">
        <v>0</v>
      </c>
      <c r="F6" s="328"/>
      <c r="G6" s="326" t="s">
        <v>169</v>
      </c>
      <c r="H6" s="328"/>
      <c r="I6" s="328"/>
      <c r="J6" s="344">
        <f>D6-E6</f>
        <v>110</v>
      </c>
      <c r="K6" s="328"/>
    </row>
    <row r="7" spans="1:11" ht="43.5" customHeight="1">
      <c r="A7" s="323">
        <v>3</v>
      </c>
      <c r="B7" s="329" t="s">
        <v>18</v>
      </c>
      <c r="C7" s="325">
        <v>80</v>
      </c>
      <c r="D7" s="326">
        <v>80</v>
      </c>
      <c r="E7" s="327">
        <v>0</v>
      </c>
      <c r="F7" s="328"/>
      <c r="G7" s="326"/>
      <c r="H7" s="328"/>
      <c r="I7" s="328"/>
      <c r="J7" s="344">
        <f t="shared" ref="J7:J26" si="0">D7-E7-G7</f>
        <v>80</v>
      </c>
      <c r="K7" s="328"/>
    </row>
    <row r="8" spans="1:11" ht="87.75" customHeight="1">
      <c r="A8" s="323">
        <v>4</v>
      </c>
      <c r="B8" s="330" t="s">
        <v>19</v>
      </c>
      <c r="C8" s="325">
        <v>1000</v>
      </c>
      <c r="D8" s="326">
        <v>1000</v>
      </c>
      <c r="E8" s="327">
        <v>0</v>
      </c>
      <c r="F8" s="328"/>
      <c r="G8" s="326">
        <v>500</v>
      </c>
      <c r="H8" s="321" t="s">
        <v>170</v>
      </c>
      <c r="I8" s="328"/>
      <c r="J8" s="344">
        <f t="shared" si="0"/>
        <v>500</v>
      </c>
      <c r="K8" s="328"/>
    </row>
    <row r="9" spans="1:11" ht="69" customHeight="1">
      <c r="A9" s="323">
        <v>5</v>
      </c>
      <c r="B9" s="329" t="s">
        <v>20</v>
      </c>
      <c r="C9" s="325">
        <v>10000</v>
      </c>
      <c r="D9" s="326">
        <v>10000</v>
      </c>
      <c r="E9" s="327">
        <v>0</v>
      </c>
      <c r="F9" s="328"/>
      <c r="G9" s="326">
        <v>10000</v>
      </c>
      <c r="H9" s="322" t="s">
        <v>171</v>
      </c>
      <c r="I9" s="328"/>
      <c r="J9" s="344">
        <f t="shared" si="0"/>
        <v>0</v>
      </c>
      <c r="K9" s="328"/>
    </row>
    <row r="10" spans="1:11" ht="76.5" customHeight="1">
      <c r="A10" s="323">
        <v>6</v>
      </c>
      <c r="B10" s="329" t="s">
        <v>21</v>
      </c>
      <c r="C10" s="325">
        <v>50000</v>
      </c>
      <c r="D10" s="326">
        <v>50000</v>
      </c>
      <c r="E10" s="327">
        <v>0</v>
      </c>
      <c r="F10" s="328"/>
      <c r="G10" s="326">
        <v>10000</v>
      </c>
      <c r="H10" s="321" t="s">
        <v>172</v>
      </c>
      <c r="I10" s="328"/>
      <c r="J10" s="344">
        <f t="shared" si="0"/>
        <v>40000</v>
      </c>
      <c r="K10" s="328"/>
    </row>
    <row r="11" spans="1:11" ht="48" customHeight="1">
      <c r="A11" s="323">
        <v>7</v>
      </c>
      <c r="B11" s="329" t="s">
        <v>22</v>
      </c>
      <c r="C11" s="325">
        <v>0</v>
      </c>
      <c r="D11" s="326">
        <v>0</v>
      </c>
      <c r="E11" s="327">
        <v>0</v>
      </c>
      <c r="F11" s="328"/>
      <c r="G11" s="326"/>
      <c r="H11" s="328"/>
      <c r="I11" s="328"/>
      <c r="J11" s="344">
        <f t="shared" si="0"/>
        <v>0</v>
      </c>
      <c r="K11" s="328"/>
    </row>
    <row r="12" spans="1:11" ht="45.75" customHeight="1">
      <c r="A12" s="323">
        <v>8</v>
      </c>
      <c r="B12" s="330" t="s">
        <v>23</v>
      </c>
      <c r="C12" s="325">
        <v>100</v>
      </c>
      <c r="D12" s="326">
        <v>100</v>
      </c>
      <c r="E12" s="327">
        <v>50</v>
      </c>
      <c r="F12" s="328"/>
      <c r="G12" s="326"/>
      <c r="H12" s="328"/>
      <c r="I12" s="328"/>
      <c r="J12" s="344">
        <f t="shared" si="0"/>
        <v>50</v>
      </c>
      <c r="K12" s="328"/>
    </row>
    <row r="13" spans="1:11" ht="42" customHeight="1">
      <c r="A13" s="323">
        <v>9</v>
      </c>
      <c r="B13" s="330" t="s">
        <v>24</v>
      </c>
      <c r="C13" s="325">
        <v>0</v>
      </c>
      <c r="D13" s="326">
        <v>0</v>
      </c>
      <c r="E13" s="327">
        <v>0</v>
      </c>
      <c r="F13" s="328"/>
      <c r="G13" s="326"/>
      <c r="H13" s="322" t="s">
        <v>173</v>
      </c>
      <c r="I13" s="328"/>
      <c r="J13" s="344">
        <f t="shared" si="0"/>
        <v>0</v>
      </c>
      <c r="K13" s="328"/>
    </row>
    <row r="14" spans="1:11" ht="60.75" customHeight="1">
      <c r="A14" s="323">
        <v>10</v>
      </c>
      <c r="B14" s="329" t="s">
        <v>174</v>
      </c>
      <c r="C14" s="325">
        <v>310</v>
      </c>
      <c r="D14" s="326">
        <v>310</v>
      </c>
      <c r="E14" s="327">
        <v>0</v>
      </c>
      <c r="F14" s="328"/>
      <c r="G14" s="326"/>
      <c r="H14" s="328"/>
      <c r="I14" s="328"/>
      <c r="J14" s="344">
        <f t="shared" si="0"/>
        <v>310</v>
      </c>
      <c r="K14" s="328"/>
    </row>
    <row r="15" spans="1:11" ht="60.75" customHeight="1">
      <c r="A15" s="323">
        <v>11</v>
      </c>
      <c r="B15" s="329" t="s">
        <v>606</v>
      </c>
      <c r="C15" s="325">
        <v>5000</v>
      </c>
      <c r="D15" s="326">
        <v>0</v>
      </c>
      <c r="E15" s="327"/>
      <c r="F15" s="328"/>
      <c r="G15" s="326"/>
      <c r="H15" s="328"/>
      <c r="I15" s="328"/>
      <c r="J15" s="344">
        <f t="shared" si="0"/>
        <v>0</v>
      </c>
      <c r="K15" s="328"/>
    </row>
    <row r="16" spans="1:11" ht="79.5" customHeight="1">
      <c r="A16" s="323">
        <v>12</v>
      </c>
      <c r="B16" s="329" t="s">
        <v>175</v>
      </c>
      <c r="C16" s="325">
        <v>1000</v>
      </c>
      <c r="D16" s="326">
        <v>1000</v>
      </c>
      <c r="E16" s="327">
        <v>0</v>
      </c>
      <c r="F16" s="328"/>
      <c r="G16" s="326">
        <v>130</v>
      </c>
      <c r="H16" s="322" t="s">
        <v>219</v>
      </c>
      <c r="I16" s="328"/>
      <c r="J16" s="344">
        <f t="shared" si="0"/>
        <v>870</v>
      </c>
      <c r="K16" s="328"/>
    </row>
    <row r="17" spans="1:11" ht="42.75" customHeight="1">
      <c r="A17" s="323">
        <v>13</v>
      </c>
      <c r="B17" s="329" t="s">
        <v>27</v>
      </c>
      <c r="C17" s="325">
        <v>1500</v>
      </c>
      <c r="D17" s="326">
        <v>1500</v>
      </c>
      <c r="E17" s="327">
        <v>0</v>
      </c>
      <c r="F17" s="328"/>
      <c r="G17" s="326"/>
      <c r="H17" s="321" t="s">
        <v>176</v>
      </c>
      <c r="I17" s="328"/>
      <c r="J17" s="344">
        <f t="shared" si="0"/>
        <v>1500</v>
      </c>
      <c r="K17" s="328"/>
    </row>
    <row r="18" spans="1:11" ht="42.75" customHeight="1">
      <c r="A18" s="323">
        <v>14</v>
      </c>
      <c r="B18" s="331" t="s">
        <v>177</v>
      </c>
      <c r="C18" s="325">
        <v>500</v>
      </c>
      <c r="D18" s="326">
        <v>500</v>
      </c>
      <c r="E18" s="327">
        <v>0</v>
      </c>
      <c r="F18" s="328"/>
      <c r="G18" s="326"/>
      <c r="H18" s="328"/>
      <c r="I18" s="328"/>
      <c r="J18" s="344">
        <f t="shared" si="0"/>
        <v>500</v>
      </c>
      <c r="K18" s="328"/>
    </row>
    <row r="19" spans="1:11" ht="90" customHeight="1">
      <c r="A19" s="323">
        <v>15</v>
      </c>
      <c r="B19" s="329" t="s">
        <v>29</v>
      </c>
      <c r="C19" s="325">
        <v>40000</v>
      </c>
      <c r="D19" s="326">
        <v>40000</v>
      </c>
      <c r="E19" s="327">
        <v>0</v>
      </c>
      <c r="F19" s="328"/>
      <c r="G19" s="326">
        <v>100</v>
      </c>
      <c r="H19" s="322" t="s">
        <v>178</v>
      </c>
      <c r="I19" s="328"/>
      <c r="J19" s="344">
        <f t="shared" si="0"/>
        <v>39900</v>
      </c>
      <c r="K19" s="328"/>
    </row>
    <row r="20" spans="1:11" ht="64.5" customHeight="1">
      <c r="A20" s="323">
        <v>16</v>
      </c>
      <c r="B20" s="329" t="s">
        <v>179</v>
      </c>
      <c r="C20" s="325">
        <v>43000</v>
      </c>
      <c r="D20" s="326">
        <v>43000</v>
      </c>
      <c r="E20" s="327">
        <v>0</v>
      </c>
      <c r="F20" s="328"/>
      <c r="G20" s="326"/>
      <c r="H20" s="328"/>
      <c r="I20" s="328"/>
      <c r="J20" s="344">
        <f t="shared" si="0"/>
        <v>43000</v>
      </c>
      <c r="K20" s="328"/>
    </row>
    <row r="21" spans="1:11" ht="63" customHeight="1">
      <c r="A21" s="323">
        <v>17</v>
      </c>
      <c r="B21" s="329" t="s">
        <v>32</v>
      </c>
      <c r="C21" s="325">
        <v>15000</v>
      </c>
      <c r="D21" s="326">
        <v>15000</v>
      </c>
      <c r="E21" s="327">
        <v>0</v>
      </c>
      <c r="F21" s="328"/>
      <c r="G21" s="326">
        <v>15000</v>
      </c>
      <c r="H21" s="322" t="s">
        <v>180</v>
      </c>
      <c r="I21" s="328"/>
      <c r="J21" s="344">
        <f t="shared" si="0"/>
        <v>0</v>
      </c>
      <c r="K21" s="328"/>
    </row>
    <row r="22" spans="1:11" ht="78.75" customHeight="1">
      <c r="A22" s="323">
        <v>18</v>
      </c>
      <c r="B22" s="331" t="s">
        <v>181</v>
      </c>
      <c r="C22" s="325">
        <v>17100</v>
      </c>
      <c r="D22" s="326">
        <v>17100</v>
      </c>
      <c r="E22" s="327">
        <v>0</v>
      </c>
      <c r="F22" s="328"/>
      <c r="G22" s="326">
        <v>2000</v>
      </c>
      <c r="H22" s="328"/>
      <c r="I22" s="328"/>
      <c r="J22" s="344">
        <f t="shared" si="0"/>
        <v>15100</v>
      </c>
      <c r="K22" s="328"/>
    </row>
    <row r="23" spans="1:11" ht="54.75" customHeight="1">
      <c r="A23" s="323">
        <v>19</v>
      </c>
      <c r="B23" s="332" t="s">
        <v>34</v>
      </c>
      <c r="C23" s="325">
        <v>17100</v>
      </c>
      <c r="D23" s="326"/>
      <c r="E23" s="327"/>
      <c r="F23" s="328"/>
      <c r="G23" s="326"/>
      <c r="H23" s="328"/>
      <c r="I23" s="328"/>
      <c r="J23" s="344">
        <f t="shared" si="0"/>
        <v>0</v>
      </c>
      <c r="K23" s="328"/>
    </row>
    <row r="24" spans="1:11" ht="56.25" customHeight="1">
      <c r="A24" s="323">
        <v>20</v>
      </c>
      <c r="B24" s="331" t="s">
        <v>182</v>
      </c>
      <c r="C24" s="325">
        <v>17200</v>
      </c>
      <c r="D24" s="326">
        <v>17200</v>
      </c>
      <c r="E24" s="327">
        <v>0</v>
      </c>
      <c r="F24" s="328"/>
      <c r="G24" s="326">
        <v>8500</v>
      </c>
      <c r="H24" s="328"/>
      <c r="I24" s="328"/>
      <c r="J24" s="344">
        <f t="shared" si="0"/>
        <v>8700</v>
      </c>
      <c r="K24" s="328"/>
    </row>
    <row r="25" spans="1:11" ht="68.25" customHeight="1">
      <c r="A25" s="323">
        <v>21</v>
      </c>
      <c r="B25" s="333" t="s">
        <v>183</v>
      </c>
      <c r="C25" s="325">
        <v>0</v>
      </c>
      <c r="D25" s="326">
        <v>45000</v>
      </c>
      <c r="E25" s="327">
        <v>0</v>
      </c>
      <c r="F25" s="328"/>
      <c r="G25" s="326">
        <v>25000</v>
      </c>
      <c r="H25" s="321" t="s">
        <v>184</v>
      </c>
      <c r="I25" s="328"/>
      <c r="J25" s="344">
        <f t="shared" si="0"/>
        <v>20000</v>
      </c>
      <c r="K25" s="328"/>
    </row>
    <row r="26" spans="1:11" ht="74.25" customHeight="1">
      <c r="A26" s="323">
        <v>22</v>
      </c>
      <c r="B26" s="333" t="s">
        <v>185</v>
      </c>
      <c r="C26" s="334">
        <v>0</v>
      </c>
      <c r="D26" s="335">
        <v>97500</v>
      </c>
      <c r="E26" s="327">
        <v>0</v>
      </c>
      <c r="F26" s="336"/>
      <c r="G26" s="335">
        <v>37000</v>
      </c>
      <c r="H26" s="322" t="s">
        <v>186</v>
      </c>
      <c r="I26" s="336"/>
      <c r="J26" s="344">
        <f t="shared" si="0"/>
        <v>60500</v>
      </c>
      <c r="K26" s="336"/>
    </row>
    <row r="27" spans="1:11" ht="35.25" customHeight="1">
      <c r="A27" s="337"/>
      <c r="B27" s="338" t="s">
        <v>36</v>
      </c>
      <c r="C27" s="339">
        <f>SUM(C5:C26)</f>
        <v>219250</v>
      </c>
      <c r="D27" s="340">
        <f>SUM(D5:D26)</f>
        <v>339650</v>
      </c>
      <c r="E27" s="340">
        <f>SUM(E5:E26)</f>
        <v>50</v>
      </c>
      <c r="F27" s="328"/>
      <c r="G27" s="341">
        <f>SUM(G5:G26)</f>
        <v>108480</v>
      </c>
      <c r="H27" s="328"/>
      <c r="I27" s="328"/>
      <c r="J27" s="340">
        <f>SUM(J5:J26)</f>
        <v>231120</v>
      </c>
      <c r="K27" s="328"/>
    </row>
    <row r="28" spans="1:11">
      <c r="D28" s="342"/>
      <c r="E28" s="342"/>
    </row>
    <row r="29" spans="1:11">
      <c r="B29" s="192" t="s">
        <v>187</v>
      </c>
      <c r="C29" s="192"/>
    </row>
    <row r="30" spans="1:11">
      <c r="B30" s="192" t="s">
        <v>188</v>
      </c>
      <c r="C30" s="192" t="s">
        <v>189</v>
      </c>
    </row>
    <row r="31" spans="1:11">
      <c r="B31" s="192"/>
      <c r="C31" s="192"/>
    </row>
  </sheetData>
  <mergeCells count="9">
    <mergeCell ref="H3:H4"/>
    <mergeCell ref="I3:I4"/>
    <mergeCell ref="J3:K3"/>
    <mergeCell ref="A3:A4"/>
    <mergeCell ref="B3:B4"/>
    <mergeCell ref="C3:C4"/>
    <mergeCell ref="D3:D4"/>
    <mergeCell ref="E3:F3"/>
    <mergeCell ref="G3:G4"/>
  </mergeCells>
  <pageMargins left="0.7" right="0.7" top="0.75" bottom="0.75" header="0.3" footer="0.3"/>
  <pageSetup paperSize="9" orientation="portrait" horizontalDpi="180" verticalDpi="18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1"/>
  <sheetViews>
    <sheetView workbookViewId="0">
      <selection activeCell="B11" sqref="B11"/>
    </sheetView>
  </sheetViews>
  <sheetFormatPr defaultRowHeight="15"/>
  <cols>
    <col min="1" max="1" width="27.7109375" customWidth="1"/>
    <col min="2" max="2" width="13.28515625" customWidth="1"/>
    <col min="3" max="3" width="14.7109375" customWidth="1"/>
    <col min="4" max="4" width="14.28515625" customWidth="1"/>
    <col min="5" max="5" width="15.7109375" customWidth="1"/>
  </cols>
  <sheetData>
    <row r="1" spans="1:5" ht="39" customHeight="1">
      <c r="A1" s="12"/>
      <c r="B1" s="13"/>
      <c r="C1" s="513" t="s">
        <v>126</v>
      </c>
      <c r="D1" s="513"/>
      <c r="E1" s="513"/>
    </row>
    <row r="2" spans="1:5" ht="18.75">
      <c r="A2" s="514" t="s">
        <v>127</v>
      </c>
      <c r="B2" s="514"/>
      <c r="C2" s="514"/>
      <c r="D2" s="514"/>
      <c r="E2" s="514"/>
    </row>
    <row r="3" spans="1:5" ht="15.75">
      <c r="A3" s="14"/>
      <c r="E3" s="15" t="s">
        <v>128</v>
      </c>
    </row>
    <row r="4" spans="1:5">
      <c r="A4" s="515"/>
      <c r="B4" s="487" t="s">
        <v>129</v>
      </c>
      <c r="C4" s="487">
        <v>2019</v>
      </c>
      <c r="D4" s="487">
        <v>2020</v>
      </c>
      <c r="E4" s="487">
        <v>2021</v>
      </c>
    </row>
    <row r="5" spans="1:5">
      <c r="A5" s="515"/>
      <c r="B5" s="487"/>
      <c r="C5" s="487"/>
      <c r="D5" s="487"/>
      <c r="E5" s="487"/>
    </row>
    <row r="6" spans="1:5" s="18" customFormat="1" ht="43.5" customHeight="1">
      <c r="A6" s="16" t="s">
        <v>130</v>
      </c>
      <c r="B6" s="17">
        <f t="shared" ref="B6:B11" si="0">SUM(C6:E6)</f>
        <v>881360.46233000001</v>
      </c>
      <c r="C6" s="17">
        <f>SUM(C7:C11)</f>
        <v>262236.87832999998</v>
      </c>
      <c r="D6" s="17">
        <f>SUM(D7:D11)</f>
        <v>444017.58400000003</v>
      </c>
      <c r="E6" s="17">
        <f>SUM(E7:E11)</f>
        <v>175106</v>
      </c>
    </row>
    <row r="7" spans="1:5" s="18" customFormat="1" ht="43.5" customHeight="1">
      <c r="A7" s="19" t="s">
        <v>131</v>
      </c>
      <c r="B7" s="20">
        <f t="shared" si="0"/>
        <v>56960.283309999999</v>
      </c>
      <c r="C7" s="17">
        <f>'Приложение №2кв.2020г.'!J133</f>
        <v>8259.3233099999998</v>
      </c>
      <c r="D7" s="17">
        <f>'Приложение №2кв.2020г.'!P133</f>
        <v>48200.959999999999</v>
      </c>
      <c r="E7" s="17">
        <f>'Приложение №2кв.2020г.'!V133</f>
        <v>500</v>
      </c>
    </row>
    <row r="8" spans="1:5" s="18" customFormat="1" ht="43.5" customHeight="1">
      <c r="A8" s="19" t="s">
        <v>132</v>
      </c>
      <c r="B8" s="20">
        <f t="shared" si="0"/>
        <v>164590.56599999999</v>
      </c>
      <c r="C8" s="17">
        <f>'Приложение №2кв.2020г.'!K133</f>
        <v>93749.675999999992</v>
      </c>
      <c r="D8" s="17">
        <f>'Приложение №2кв.2020г.'!Q133</f>
        <v>70840.89</v>
      </c>
      <c r="E8" s="17">
        <f>'Приложение №2кв.2020г.'!W133</f>
        <v>0</v>
      </c>
    </row>
    <row r="9" spans="1:5" s="18" customFormat="1" ht="43.5" customHeight="1">
      <c r="A9" s="19" t="s">
        <v>133</v>
      </c>
      <c r="B9" s="20">
        <f t="shared" si="0"/>
        <v>67147.432019999993</v>
      </c>
      <c r="C9" s="17">
        <f>'Приложение №2кв.2020г.'!L133</f>
        <v>31295.698019999996</v>
      </c>
      <c r="D9" s="17">
        <f>'Приложение №2кв.2020г.'!R133</f>
        <v>33301.733999999997</v>
      </c>
      <c r="E9" s="17">
        <f>'Приложение №2кв.2020г.'!X133</f>
        <v>2550</v>
      </c>
    </row>
    <row r="10" spans="1:5" s="18" customFormat="1" ht="43.5" customHeight="1">
      <c r="A10" s="19" t="s">
        <v>134</v>
      </c>
      <c r="B10" s="20">
        <f t="shared" si="0"/>
        <v>376.80599999999998</v>
      </c>
      <c r="C10" s="17">
        <f>'[2]Приложение №1с янв.2020г'!M129</f>
        <v>376.80599999999998</v>
      </c>
      <c r="D10" s="17">
        <f>'[2]Приложение №1с янв.2020г'!S129</f>
        <v>0</v>
      </c>
      <c r="E10" s="17">
        <f>'Приложение №2кв.2020г.'!Y133</f>
        <v>0</v>
      </c>
    </row>
    <row r="11" spans="1:5" s="18" customFormat="1" ht="43.5" customHeight="1">
      <c r="A11" s="19" t="s">
        <v>135</v>
      </c>
      <c r="B11" s="20">
        <f t="shared" si="0"/>
        <v>592285.375</v>
      </c>
      <c r="C11" s="21">
        <f>'Приложение №2кв.2020г.'!N133</f>
        <v>128555.375</v>
      </c>
      <c r="D11" s="21">
        <f>'Приложение №2кв.2020г.'!T133</f>
        <v>291674</v>
      </c>
      <c r="E11" s="21">
        <f>'Приложение №2кв.2020г.'!Z133</f>
        <v>172056</v>
      </c>
    </row>
    <row r="12" spans="1:5" ht="41.25" customHeight="1">
      <c r="A12" s="512" t="s">
        <v>136</v>
      </c>
      <c r="B12" s="512"/>
      <c r="C12" s="512"/>
      <c r="D12" s="512"/>
      <c r="E12" s="512"/>
    </row>
    <row r="21" spans="17:17">
      <c r="Q21" s="15"/>
    </row>
  </sheetData>
  <mergeCells count="8">
    <mergeCell ref="A12:E12"/>
    <mergeCell ref="C1:E1"/>
    <mergeCell ref="A2:E2"/>
    <mergeCell ref="A4:A5"/>
    <mergeCell ref="B4:B5"/>
    <mergeCell ref="C4:C5"/>
    <mergeCell ref="D4:D5"/>
    <mergeCell ref="E4:E5"/>
  </mergeCell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P174"/>
  <sheetViews>
    <sheetView workbookViewId="0">
      <pane ySplit="1" topLeftCell="A158" activePane="bottomLeft" state="frozen"/>
      <selection pane="bottomLeft" activeCell="T171" sqref="T171"/>
    </sheetView>
  </sheetViews>
  <sheetFormatPr defaultRowHeight="15"/>
  <cols>
    <col min="1" max="1" width="4" customWidth="1"/>
    <col min="2" max="3" width="9.140625" hidden="1" customWidth="1"/>
    <col min="4" max="4" width="22" customWidth="1"/>
    <col min="5" max="5" width="29.7109375" customWidth="1"/>
    <col min="12" max="12" width="37.7109375" customWidth="1"/>
    <col min="15" max="15" width="12" bestFit="1" customWidth="1"/>
  </cols>
  <sheetData>
    <row r="1" spans="1:13" ht="88.5" customHeight="1">
      <c r="A1" s="525" t="s">
        <v>137</v>
      </c>
      <c r="B1" s="526"/>
      <c r="C1" s="527"/>
      <c r="D1" s="266" t="s">
        <v>359</v>
      </c>
      <c r="E1" s="266" t="s">
        <v>360</v>
      </c>
      <c r="F1" s="266" t="s">
        <v>361</v>
      </c>
      <c r="G1" s="266" t="s">
        <v>362</v>
      </c>
      <c r="H1" s="251" t="s">
        <v>604</v>
      </c>
      <c r="I1" s="266" t="s">
        <v>363</v>
      </c>
      <c r="J1" s="265" t="s">
        <v>601</v>
      </c>
      <c r="K1" s="251" t="s">
        <v>603</v>
      </c>
      <c r="L1" s="266" t="s">
        <v>364</v>
      </c>
      <c r="M1" s="266" t="s">
        <v>365</v>
      </c>
    </row>
    <row r="2" spans="1:13">
      <c r="A2" s="254">
        <v>1</v>
      </c>
      <c r="B2" s="254"/>
      <c r="C2" s="254"/>
      <c r="D2" s="254">
        <v>2</v>
      </c>
      <c r="E2" s="254">
        <v>3</v>
      </c>
      <c r="F2" s="254">
        <v>4</v>
      </c>
      <c r="G2" s="254">
        <v>5</v>
      </c>
      <c r="H2" s="254">
        <v>6</v>
      </c>
      <c r="I2" s="254">
        <v>7</v>
      </c>
      <c r="J2" s="254"/>
      <c r="K2" s="254">
        <v>8</v>
      </c>
      <c r="L2" s="254">
        <v>9</v>
      </c>
      <c r="M2" s="254">
        <v>10</v>
      </c>
    </row>
    <row r="3" spans="1:13">
      <c r="A3" s="522" t="s">
        <v>366</v>
      </c>
      <c r="B3" s="523"/>
      <c r="C3" s="523"/>
      <c r="D3" s="523"/>
      <c r="E3" s="524"/>
      <c r="F3" s="253">
        <v>0</v>
      </c>
      <c r="G3" s="253">
        <v>0</v>
      </c>
      <c r="H3" s="253">
        <v>0</v>
      </c>
      <c r="I3" s="253">
        <v>0</v>
      </c>
      <c r="J3" s="253">
        <v>0</v>
      </c>
      <c r="K3" s="252"/>
      <c r="L3" s="252"/>
      <c r="M3" s="252"/>
    </row>
    <row r="4" spans="1:13" ht="38.25">
      <c r="A4" s="517">
        <v>1</v>
      </c>
      <c r="B4" s="517"/>
      <c r="C4" s="517" t="s">
        <v>367</v>
      </c>
      <c r="D4" s="517"/>
      <c r="E4" s="517" t="s">
        <v>368</v>
      </c>
      <c r="F4" s="516">
        <v>3500000</v>
      </c>
      <c r="G4" s="517">
        <v>3500000</v>
      </c>
      <c r="H4" s="517">
        <v>2485000</v>
      </c>
      <c r="I4" s="516">
        <v>1015000</v>
      </c>
      <c r="J4" s="516">
        <v>0</v>
      </c>
      <c r="K4" s="517"/>
      <c r="L4" s="255" t="s">
        <v>369</v>
      </c>
      <c r="M4" s="255" t="s">
        <v>371</v>
      </c>
    </row>
    <row r="5" spans="1:13" ht="25.5">
      <c r="A5" s="517"/>
      <c r="B5" s="517"/>
      <c r="C5" s="517"/>
      <c r="D5" s="517"/>
      <c r="E5" s="517"/>
      <c r="F5" s="516"/>
      <c r="G5" s="517"/>
      <c r="H5" s="517"/>
      <c r="I5" s="516"/>
      <c r="J5" s="516"/>
      <c r="K5" s="517"/>
      <c r="L5" s="255" t="s">
        <v>370</v>
      </c>
      <c r="M5" s="255" t="s">
        <v>372</v>
      </c>
    </row>
    <row r="6" spans="1:13">
      <c r="A6" s="517"/>
      <c r="B6" s="517"/>
      <c r="C6" s="517"/>
      <c r="D6" s="517"/>
      <c r="E6" s="517"/>
      <c r="F6" s="516"/>
      <c r="G6" s="517"/>
      <c r="H6" s="517"/>
      <c r="I6" s="516"/>
      <c r="J6" s="516"/>
      <c r="K6" s="517"/>
      <c r="L6" s="141"/>
      <c r="M6" s="255"/>
    </row>
    <row r="7" spans="1:13">
      <c r="A7" s="520" t="s">
        <v>373</v>
      </c>
      <c r="B7" s="520"/>
      <c r="C7" s="520"/>
      <c r="D7" s="520"/>
      <c r="E7" s="520"/>
      <c r="F7" s="254">
        <v>0</v>
      </c>
      <c r="G7" s="254">
        <v>0</v>
      </c>
      <c r="H7" s="254">
        <v>0</v>
      </c>
      <c r="I7" s="254">
        <v>0</v>
      </c>
      <c r="J7" s="254">
        <v>0</v>
      </c>
      <c r="K7" s="255"/>
      <c r="L7" s="255"/>
      <c r="M7" s="255"/>
    </row>
    <row r="8" spans="1:13" ht="51">
      <c r="A8" s="517">
        <v>2</v>
      </c>
      <c r="B8" s="517"/>
      <c r="C8" s="517" t="s">
        <v>374</v>
      </c>
      <c r="D8" s="517"/>
      <c r="E8" s="517" t="s">
        <v>375</v>
      </c>
      <c r="F8" s="516">
        <v>618288</v>
      </c>
      <c r="G8" s="516">
        <v>618288</v>
      </c>
      <c r="H8" s="516">
        <v>618288</v>
      </c>
      <c r="I8" s="516">
        <v>0</v>
      </c>
      <c r="J8" s="516">
        <v>618288</v>
      </c>
      <c r="K8" s="517" t="s">
        <v>376</v>
      </c>
      <c r="L8" s="255" t="s">
        <v>377</v>
      </c>
      <c r="M8" s="255" t="s">
        <v>379</v>
      </c>
    </row>
    <row r="9" spans="1:13" ht="25.5">
      <c r="A9" s="517"/>
      <c r="B9" s="517"/>
      <c r="C9" s="517"/>
      <c r="D9" s="517"/>
      <c r="E9" s="517"/>
      <c r="F9" s="516"/>
      <c r="G9" s="516"/>
      <c r="H9" s="516"/>
      <c r="I9" s="516"/>
      <c r="J9" s="516"/>
      <c r="K9" s="517"/>
      <c r="L9" s="258" t="s">
        <v>378</v>
      </c>
      <c r="M9" s="255" t="s">
        <v>372</v>
      </c>
    </row>
    <row r="10" spans="1:13" ht="38.25">
      <c r="A10" s="517">
        <v>3</v>
      </c>
      <c r="B10" s="517"/>
      <c r="C10" s="517" t="s">
        <v>380</v>
      </c>
      <c r="D10" s="517"/>
      <c r="E10" s="517" t="s">
        <v>381</v>
      </c>
      <c r="F10" s="516">
        <v>618288</v>
      </c>
      <c r="G10" s="516">
        <v>618288</v>
      </c>
      <c r="H10" s="516">
        <v>618288</v>
      </c>
      <c r="I10" s="516">
        <v>0</v>
      </c>
      <c r="J10" s="516">
        <v>618288</v>
      </c>
      <c r="K10" s="517" t="s">
        <v>382</v>
      </c>
      <c r="L10" s="255" t="s">
        <v>383</v>
      </c>
      <c r="M10" s="255" t="s">
        <v>379</v>
      </c>
    </row>
    <row r="11" spans="1:13" ht="25.5">
      <c r="A11" s="517"/>
      <c r="B11" s="517"/>
      <c r="C11" s="517"/>
      <c r="D11" s="517"/>
      <c r="E11" s="517"/>
      <c r="F11" s="516"/>
      <c r="G11" s="516"/>
      <c r="H11" s="516"/>
      <c r="I11" s="516"/>
      <c r="J11" s="516"/>
      <c r="K11" s="517"/>
      <c r="L11" s="258" t="s">
        <v>378</v>
      </c>
      <c r="M11" s="255" t="s">
        <v>372</v>
      </c>
    </row>
    <row r="12" spans="1:13" ht="38.25">
      <c r="A12" s="517">
        <v>4</v>
      </c>
      <c r="B12" s="517"/>
      <c r="C12" s="517" t="s">
        <v>384</v>
      </c>
      <c r="D12" s="517"/>
      <c r="E12" s="517" t="s">
        <v>385</v>
      </c>
      <c r="F12" s="516">
        <v>618288</v>
      </c>
      <c r="G12" s="516">
        <v>618288</v>
      </c>
      <c r="H12" s="516">
        <v>618288</v>
      </c>
      <c r="I12" s="516">
        <v>0</v>
      </c>
      <c r="J12" s="516">
        <v>618288</v>
      </c>
      <c r="K12" s="517" t="s">
        <v>386</v>
      </c>
      <c r="L12" s="255" t="s">
        <v>387</v>
      </c>
      <c r="M12" s="255" t="s">
        <v>379</v>
      </c>
    </row>
    <row r="13" spans="1:13" ht="25.5">
      <c r="A13" s="517"/>
      <c r="B13" s="517"/>
      <c r="C13" s="517"/>
      <c r="D13" s="517"/>
      <c r="E13" s="517"/>
      <c r="F13" s="516"/>
      <c r="G13" s="516"/>
      <c r="H13" s="516"/>
      <c r="I13" s="516"/>
      <c r="J13" s="516"/>
      <c r="K13" s="517"/>
      <c r="L13" s="258" t="s">
        <v>378</v>
      </c>
      <c r="M13" s="255" t="s">
        <v>372</v>
      </c>
    </row>
    <row r="14" spans="1:13" ht="38.25">
      <c r="A14" s="517">
        <v>5</v>
      </c>
      <c r="B14" s="517"/>
      <c r="C14" s="517" t="s">
        <v>388</v>
      </c>
      <c r="D14" s="517"/>
      <c r="E14" s="517" t="s">
        <v>389</v>
      </c>
      <c r="F14" s="516">
        <v>618288</v>
      </c>
      <c r="G14" s="516">
        <v>618288</v>
      </c>
      <c r="H14" s="516">
        <v>618288</v>
      </c>
      <c r="I14" s="516">
        <v>0</v>
      </c>
      <c r="J14" s="516">
        <v>618288</v>
      </c>
      <c r="K14" s="517" t="s">
        <v>390</v>
      </c>
      <c r="L14" s="255" t="s">
        <v>391</v>
      </c>
      <c r="M14" s="255" t="s">
        <v>379</v>
      </c>
    </row>
    <row r="15" spans="1:13" ht="25.5">
      <c r="A15" s="517"/>
      <c r="B15" s="517"/>
      <c r="C15" s="517"/>
      <c r="D15" s="517"/>
      <c r="E15" s="517"/>
      <c r="F15" s="516"/>
      <c r="G15" s="516"/>
      <c r="H15" s="516"/>
      <c r="I15" s="516"/>
      <c r="J15" s="516"/>
      <c r="K15" s="517"/>
      <c r="L15" s="255" t="s">
        <v>392</v>
      </c>
      <c r="M15" s="255" t="s">
        <v>372</v>
      </c>
    </row>
    <row r="16" spans="1:13">
      <c r="A16" s="517"/>
      <c r="B16" s="517"/>
      <c r="C16" s="517"/>
      <c r="D16" s="517"/>
      <c r="E16" s="517"/>
      <c r="F16" s="516"/>
      <c r="G16" s="516"/>
      <c r="H16" s="516"/>
      <c r="I16" s="516"/>
      <c r="J16" s="516"/>
      <c r="K16" s="517"/>
      <c r="L16" s="258" t="s">
        <v>378</v>
      </c>
      <c r="M16" s="141"/>
    </row>
    <row r="17" spans="1:13" ht="38.25">
      <c r="A17" s="517">
        <v>6</v>
      </c>
      <c r="B17" s="517"/>
      <c r="C17" s="517" t="s">
        <v>393</v>
      </c>
      <c r="D17" s="517"/>
      <c r="E17" s="517" t="s">
        <v>389</v>
      </c>
      <c r="F17" s="516">
        <v>618288</v>
      </c>
      <c r="G17" s="516">
        <v>618288</v>
      </c>
      <c r="H17" s="516">
        <v>618288</v>
      </c>
      <c r="I17" s="516">
        <v>0</v>
      </c>
      <c r="J17" s="516">
        <v>618288</v>
      </c>
      <c r="K17" s="517"/>
      <c r="L17" s="255" t="s">
        <v>394</v>
      </c>
      <c r="M17" s="255" t="s">
        <v>379</v>
      </c>
    </row>
    <row r="18" spans="1:13" ht="25.5">
      <c r="A18" s="517"/>
      <c r="B18" s="517"/>
      <c r="C18" s="517"/>
      <c r="D18" s="517"/>
      <c r="E18" s="517"/>
      <c r="F18" s="516"/>
      <c r="G18" s="516"/>
      <c r="H18" s="516"/>
      <c r="I18" s="516"/>
      <c r="J18" s="516"/>
      <c r="K18" s="517"/>
      <c r="L18" s="258" t="s">
        <v>378</v>
      </c>
      <c r="M18" s="255" t="s">
        <v>372</v>
      </c>
    </row>
    <row r="19" spans="1:13" ht="25.5">
      <c r="A19" s="517">
        <v>7</v>
      </c>
      <c r="B19" s="517"/>
      <c r="C19" s="517" t="s">
        <v>395</v>
      </c>
      <c r="D19" s="517"/>
      <c r="E19" s="517" t="s">
        <v>389</v>
      </c>
      <c r="F19" s="516">
        <v>618288</v>
      </c>
      <c r="G19" s="516">
        <v>618288</v>
      </c>
      <c r="H19" s="516">
        <v>618288</v>
      </c>
      <c r="I19" s="516">
        <v>0</v>
      </c>
      <c r="J19" s="516">
        <v>0</v>
      </c>
      <c r="K19" s="517"/>
      <c r="L19" s="517"/>
      <c r="M19" s="255" t="s">
        <v>379</v>
      </c>
    </row>
    <row r="20" spans="1:13" ht="25.5">
      <c r="A20" s="517"/>
      <c r="B20" s="517"/>
      <c r="C20" s="517"/>
      <c r="D20" s="517"/>
      <c r="E20" s="517"/>
      <c r="F20" s="516"/>
      <c r="G20" s="516"/>
      <c r="H20" s="516"/>
      <c r="I20" s="516"/>
      <c r="J20" s="516"/>
      <c r="K20" s="517"/>
      <c r="L20" s="517"/>
      <c r="M20" s="255" t="s">
        <v>372</v>
      </c>
    </row>
    <row r="21" spans="1:13" ht="25.5">
      <c r="A21" s="517">
        <v>8</v>
      </c>
      <c r="B21" s="517"/>
      <c r="C21" s="517" t="s">
        <v>396</v>
      </c>
      <c r="D21" s="517"/>
      <c r="E21" s="517" t="s">
        <v>368</v>
      </c>
      <c r="F21" s="516">
        <v>798533.33</v>
      </c>
      <c r="G21" s="516">
        <v>798533.33</v>
      </c>
      <c r="H21" s="516">
        <v>650034.88</v>
      </c>
      <c r="I21" s="516">
        <v>148498.45000000001</v>
      </c>
      <c r="J21" s="516">
        <v>650034.88</v>
      </c>
      <c r="K21" s="517" t="s">
        <v>397</v>
      </c>
      <c r="L21" s="255" t="s">
        <v>398</v>
      </c>
      <c r="M21" s="255" t="s">
        <v>401</v>
      </c>
    </row>
    <row r="22" spans="1:13">
      <c r="A22" s="517"/>
      <c r="B22" s="517"/>
      <c r="C22" s="517"/>
      <c r="D22" s="517"/>
      <c r="E22" s="517"/>
      <c r="F22" s="516"/>
      <c r="G22" s="516"/>
      <c r="H22" s="516"/>
      <c r="I22" s="516"/>
      <c r="J22" s="516"/>
      <c r="K22" s="517"/>
      <c r="L22" s="255" t="s">
        <v>399</v>
      </c>
      <c r="M22" s="255" t="s">
        <v>402</v>
      </c>
    </row>
    <row r="23" spans="1:13">
      <c r="A23" s="517"/>
      <c r="B23" s="517"/>
      <c r="C23" s="517"/>
      <c r="D23" s="517"/>
      <c r="E23" s="517"/>
      <c r="F23" s="516"/>
      <c r="G23" s="516"/>
      <c r="H23" s="516"/>
      <c r="I23" s="516"/>
      <c r="J23" s="516"/>
      <c r="K23" s="517"/>
      <c r="L23" s="255" t="s">
        <v>400</v>
      </c>
      <c r="M23" s="255" t="s">
        <v>403</v>
      </c>
    </row>
    <row r="24" spans="1:13">
      <c r="A24" s="520" t="s">
        <v>404</v>
      </c>
      <c r="B24" s="520"/>
      <c r="C24" s="520"/>
      <c r="D24" s="520"/>
      <c r="E24" s="520"/>
      <c r="F24" s="254">
        <v>0</v>
      </c>
      <c r="G24" s="254">
        <v>0</v>
      </c>
      <c r="H24" s="254">
        <v>0</v>
      </c>
      <c r="I24" s="254">
        <v>0</v>
      </c>
      <c r="J24" s="254">
        <v>0</v>
      </c>
      <c r="K24" s="255">
        <v>0</v>
      </c>
      <c r="L24" s="255"/>
      <c r="M24" s="255"/>
    </row>
    <row r="25" spans="1:13" ht="25.5">
      <c r="A25" s="517">
        <v>9</v>
      </c>
      <c r="B25" s="517"/>
      <c r="C25" s="517" t="s">
        <v>405</v>
      </c>
      <c r="D25" s="517"/>
      <c r="E25" s="517" t="s">
        <v>406</v>
      </c>
      <c r="F25" s="516">
        <v>1353258</v>
      </c>
      <c r="G25" s="516">
        <v>1353258</v>
      </c>
      <c r="H25" s="516">
        <v>1353258</v>
      </c>
      <c r="I25" s="516">
        <v>0</v>
      </c>
      <c r="J25" s="516">
        <v>950051</v>
      </c>
      <c r="K25" s="517" t="s">
        <v>407</v>
      </c>
      <c r="L25" s="255" t="s">
        <v>408</v>
      </c>
      <c r="M25" s="255" t="s">
        <v>412</v>
      </c>
    </row>
    <row r="26" spans="1:13" ht="25.5">
      <c r="A26" s="517"/>
      <c r="B26" s="517"/>
      <c r="C26" s="517"/>
      <c r="D26" s="517"/>
      <c r="E26" s="517"/>
      <c r="F26" s="516"/>
      <c r="G26" s="516"/>
      <c r="H26" s="516"/>
      <c r="I26" s="516"/>
      <c r="J26" s="516"/>
      <c r="K26" s="517"/>
      <c r="L26" s="255" t="s">
        <v>409</v>
      </c>
      <c r="M26" s="255" t="s">
        <v>413</v>
      </c>
    </row>
    <row r="27" spans="1:13">
      <c r="A27" s="517"/>
      <c r="B27" s="517"/>
      <c r="C27" s="517"/>
      <c r="D27" s="517"/>
      <c r="E27" s="517"/>
      <c r="F27" s="516"/>
      <c r="G27" s="516"/>
      <c r="H27" s="516"/>
      <c r="I27" s="516"/>
      <c r="J27" s="516"/>
      <c r="K27" s="517"/>
      <c r="L27" s="255" t="s">
        <v>410</v>
      </c>
      <c r="M27" s="141"/>
    </row>
    <row r="28" spans="1:13" ht="25.5" customHeight="1">
      <c r="A28" s="517"/>
      <c r="B28" s="517"/>
      <c r="C28" s="517"/>
      <c r="D28" s="517"/>
      <c r="E28" s="517"/>
      <c r="F28" s="516"/>
      <c r="G28" s="516"/>
      <c r="H28" s="516"/>
      <c r="I28" s="516"/>
      <c r="J28" s="516"/>
      <c r="K28" s="517"/>
      <c r="L28" s="258" t="s">
        <v>411</v>
      </c>
      <c r="M28" s="141"/>
    </row>
    <row r="29" spans="1:13" ht="25.5">
      <c r="A29" s="517">
        <v>10</v>
      </c>
      <c r="B29" s="517"/>
      <c r="C29" s="517" t="s">
        <v>414</v>
      </c>
      <c r="D29" s="517"/>
      <c r="E29" s="517" t="s">
        <v>406</v>
      </c>
      <c r="F29" s="516">
        <v>6165288</v>
      </c>
      <c r="G29" s="516">
        <v>6165288</v>
      </c>
      <c r="H29" s="516">
        <v>6165288</v>
      </c>
      <c r="I29" s="516">
        <v>0</v>
      </c>
      <c r="J29" s="516">
        <v>4872373</v>
      </c>
      <c r="K29" s="517" t="s">
        <v>415</v>
      </c>
      <c r="L29" s="255" t="s">
        <v>416</v>
      </c>
      <c r="M29" s="255" t="s">
        <v>412</v>
      </c>
    </row>
    <row r="30" spans="1:13" ht="25.5">
      <c r="A30" s="517"/>
      <c r="B30" s="517"/>
      <c r="C30" s="517"/>
      <c r="D30" s="517"/>
      <c r="E30" s="517"/>
      <c r="F30" s="516"/>
      <c r="G30" s="516"/>
      <c r="H30" s="516"/>
      <c r="I30" s="516"/>
      <c r="J30" s="516"/>
      <c r="K30" s="517"/>
      <c r="L30" s="255" t="s">
        <v>417</v>
      </c>
      <c r="M30" s="255" t="s">
        <v>413</v>
      </c>
    </row>
    <row r="31" spans="1:13">
      <c r="A31" s="517"/>
      <c r="B31" s="517"/>
      <c r="C31" s="517"/>
      <c r="D31" s="517"/>
      <c r="E31" s="517"/>
      <c r="F31" s="516"/>
      <c r="G31" s="516"/>
      <c r="H31" s="516"/>
      <c r="I31" s="516"/>
      <c r="J31" s="516"/>
      <c r="K31" s="517"/>
      <c r="L31" s="255" t="s">
        <v>418</v>
      </c>
      <c r="M31" s="141"/>
    </row>
    <row r="32" spans="1:13">
      <c r="A32" s="517"/>
      <c r="B32" s="517"/>
      <c r="C32" s="517"/>
      <c r="D32" s="517"/>
      <c r="E32" s="517"/>
      <c r="F32" s="516"/>
      <c r="G32" s="516"/>
      <c r="H32" s="516"/>
      <c r="I32" s="516"/>
      <c r="J32" s="516"/>
      <c r="K32" s="517"/>
      <c r="L32" s="258" t="s">
        <v>411</v>
      </c>
      <c r="M32" s="141"/>
    </row>
    <row r="33" spans="1:16" ht="25.5">
      <c r="A33" s="517">
        <v>11</v>
      </c>
      <c r="B33" s="517"/>
      <c r="C33" s="517" t="s">
        <v>419</v>
      </c>
      <c r="D33" s="517"/>
      <c r="E33" s="517" t="s">
        <v>406</v>
      </c>
      <c r="F33" s="516">
        <v>3224457</v>
      </c>
      <c r="G33" s="516">
        <v>3224457</v>
      </c>
      <c r="H33" s="516">
        <v>3224457</v>
      </c>
      <c r="I33" s="516">
        <v>0</v>
      </c>
      <c r="J33" s="516">
        <v>656208</v>
      </c>
      <c r="K33" s="517" t="s">
        <v>420</v>
      </c>
      <c r="L33" s="255" t="s">
        <v>408</v>
      </c>
      <c r="M33" s="255" t="s">
        <v>412</v>
      </c>
    </row>
    <row r="34" spans="1:16" ht="25.5">
      <c r="A34" s="517"/>
      <c r="B34" s="517"/>
      <c r="C34" s="517"/>
      <c r="D34" s="517"/>
      <c r="E34" s="517"/>
      <c r="F34" s="516"/>
      <c r="G34" s="516"/>
      <c r="H34" s="516"/>
      <c r="I34" s="516"/>
      <c r="J34" s="516"/>
      <c r="K34" s="517"/>
      <c r="L34" s="255" t="s">
        <v>409</v>
      </c>
      <c r="M34" s="255" t="s">
        <v>413</v>
      </c>
    </row>
    <row r="35" spans="1:16">
      <c r="A35" s="517"/>
      <c r="B35" s="517"/>
      <c r="C35" s="517"/>
      <c r="D35" s="517"/>
      <c r="E35" s="517"/>
      <c r="F35" s="516"/>
      <c r="G35" s="516"/>
      <c r="H35" s="516"/>
      <c r="I35" s="516"/>
      <c r="J35" s="516"/>
      <c r="K35" s="517"/>
      <c r="L35" s="255" t="s">
        <v>418</v>
      </c>
      <c r="M35" s="141"/>
    </row>
    <row r="36" spans="1:16">
      <c r="A36" s="517"/>
      <c r="B36" s="517"/>
      <c r="C36" s="517"/>
      <c r="D36" s="517"/>
      <c r="E36" s="517"/>
      <c r="F36" s="516"/>
      <c r="G36" s="516"/>
      <c r="H36" s="516"/>
      <c r="I36" s="516"/>
      <c r="J36" s="516"/>
      <c r="K36" s="517"/>
      <c r="L36" s="258" t="s">
        <v>421</v>
      </c>
      <c r="M36" s="141"/>
    </row>
    <row r="37" spans="1:16">
      <c r="A37" s="255"/>
      <c r="B37" s="255"/>
      <c r="C37" s="255"/>
      <c r="D37" s="255"/>
      <c r="E37" s="255"/>
      <c r="F37" s="254">
        <f>SUM(F25:F33)</f>
        <v>10743003</v>
      </c>
      <c r="G37" s="254">
        <f t="shared" ref="G37:I37" si="0">SUM(G25:G33)</f>
        <v>10743003</v>
      </c>
      <c r="H37" s="254">
        <f t="shared" si="0"/>
        <v>10743003</v>
      </c>
      <c r="I37" s="254">
        <f t="shared" si="0"/>
        <v>0</v>
      </c>
      <c r="J37" s="254">
        <f>SUM(J25:J33)</f>
        <v>6478632</v>
      </c>
      <c r="K37" s="255">
        <f>H37-J37</f>
        <v>4264371</v>
      </c>
      <c r="L37" s="258"/>
      <c r="M37" s="141"/>
      <c r="N37">
        <f>11139.79-10743</f>
        <v>396.79000000000087</v>
      </c>
      <c r="O37">
        <f>G37*2.14/100</f>
        <v>229900.26420000001</v>
      </c>
      <c r="P37" t="s">
        <v>605</v>
      </c>
    </row>
    <row r="38" spans="1:16">
      <c r="A38" s="520" t="s">
        <v>422</v>
      </c>
      <c r="B38" s="520"/>
      <c r="C38" s="520"/>
      <c r="D38" s="520"/>
      <c r="E38" s="520"/>
      <c r="F38" s="254">
        <v>0</v>
      </c>
      <c r="G38" s="254">
        <v>0</v>
      </c>
      <c r="H38" s="254">
        <v>0</v>
      </c>
      <c r="I38" s="254">
        <v>0</v>
      </c>
      <c r="J38" s="254">
        <v>0</v>
      </c>
      <c r="K38" s="255"/>
      <c r="L38" s="255"/>
      <c r="M38" s="255"/>
    </row>
    <row r="39" spans="1:16" ht="38.25">
      <c r="A39" s="517">
        <v>12</v>
      </c>
      <c r="B39" s="517"/>
      <c r="C39" s="517" t="s">
        <v>423</v>
      </c>
      <c r="D39" s="517"/>
      <c r="E39" s="517" t="s">
        <v>424</v>
      </c>
      <c r="F39" s="516">
        <v>8138334</v>
      </c>
      <c r="G39" s="516">
        <v>8138334</v>
      </c>
      <c r="H39" s="516">
        <v>8097642.3300000001</v>
      </c>
      <c r="I39" s="516">
        <v>40691.67</v>
      </c>
      <c r="J39" s="516">
        <v>8097642.3300000001</v>
      </c>
      <c r="K39" s="517" t="s">
        <v>425</v>
      </c>
      <c r="L39" s="255" t="s">
        <v>426</v>
      </c>
      <c r="M39" s="255" t="s">
        <v>412</v>
      </c>
    </row>
    <row r="40" spans="1:16" ht="25.5">
      <c r="A40" s="517"/>
      <c r="B40" s="517"/>
      <c r="C40" s="517"/>
      <c r="D40" s="517"/>
      <c r="E40" s="517"/>
      <c r="F40" s="516"/>
      <c r="G40" s="516"/>
      <c r="H40" s="516"/>
      <c r="I40" s="516"/>
      <c r="J40" s="516"/>
      <c r="K40" s="517"/>
      <c r="L40" s="255" t="s">
        <v>427</v>
      </c>
      <c r="M40" s="255" t="s">
        <v>413</v>
      </c>
    </row>
    <row r="41" spans="1:16">
      <c r="A41" s="517"/>
      <c r="B41" s="517"/>
      <c r="C41" s="517"/>
      <c r="D41" s="517"/>
      <c r="E41" s="517"/>
      <c r="F41" s="516"/>
      <c r="G41" s="516"/>
      <c r="H41" s="516"/>
      <c r="I41" s="516"/>
      <c r="J41" s="516"/>
      <c r="K41" s="517"/>
      <c r="L41" s="258" t="s">
        <v>428</v>
      </c>
      <c r="M41" s="141"/>
    </row>
    <row r="42" spans="1:16" ht="38.25">
      <c r="A42" s="517">
        <v>13</v>
      </c>
      <c r="B42" s="517"/>
      <c r="C42" s="517" t="s">
        <v>429</v>
      </c>
      <c r="D42" s="517"/>
      <c r="E42" s="517" t="s">
        <v>430</v>
      </c>
      <c r="F42" s="516">
        <v>40641</v>
      </c>
      <c r="G42" s="516">
        <v>0</v>
      </c>
      <c r="H42" s="516">
        <v>40641</v>
      </c>
      <c r="I42" s="516">
        <v>0</v>
      </c>
      <c r="J42" s="516">
        <v>0</v>
      </c>
      <c r="K42" s="517" t="s">
        <v>431</v>
      </c>
      <c r="L42" s="255" t="s">
        <v>432</v>
      </c>
      <c r="M42" s="255" t="s">
        <v>412</v>
      </c>
    </row>
    <row r="43" spans="1:16" ht="25.5">
      <c r="A43" s="517"/>
      <c r="B43" s="517"/>
      <c r="C43" s="517"/>
      <c r="D43" s="517"/>
      <c r="E43" s="517"/>
      <c r="F43" s="516"/>
      <c r="G43" s="516"/>
      <c r="H43" s="516"/>
      <c r="I43" s="516"/>
      <c r="J43" s="516"/>
      <c r="K43" s="517"/>
      <c r="L43" s="255" t="s">
        <v>433</v>
      </c>
      <c r="M43" s="255" t="s">
        <v>413</v>
      </c>
    </row>
    <row r="44" spans="1:16" ht="38.25">
      <c r="A44" s="517">
        <v>14</v>
      </c>
      <c r="B44" s="517"/>
      <c r="C44" s="517" t="s">
        <v>434</v>
      </c>
      <c r="D44" s="517"/>
      <c r="E44" s="517" t="s">
        <v>435</v>
      </c>
      <c r="F44" s="516">
        <v>7138024</v>
      </c>
      <c r="G44" s="516">
        <v>7138024</v>
      </c>
      <c r="H44" s="516">
        <v>7102333.8799999999</v>
      </c>
      <c r="I44" s="516">
        <v>35690.120000000003</v>
      </c>
      <c r="J44" s="516">
        <v>7102333.8799999999</v>
      </c>
      <c r="K44" s="517" t="s">
        <v>436</v>
      </c>
      <c r="L44" s="255" t="s">
        <v>437</v>
      </c>
      <c r="M44" s="255" t="s">
        <v>412</v>
      </c>
    </row>
    <row r="45" spans="1:16" ht="25.5">
      <c r="A45" s="517"/>
      <c r="B45" s="517"/>
      <c r="C45" s="517"/>
      <c r="D45" s="517"/>
      <c r="E45" s="517"/>
      <c r="F45" s="516"/>
      <c r="G45" s="516"/>
      <c r="H45" s="516"/>
      <c r="I45" s="516"/>
      <c r="J45" s="516"/>
      <c r="K45" s="517"/>
      <c r="L45" s="255" t="s">
        <v>438</v>
      </c>
      <c r="M45" s="255" t="s">
        <v>413</v>
      </c>
    </row>
    <row r="46" spans="1:16">
      <c r="A46" s="517"/>
      <c r="B46" s="517"/>
      <c r="C46" s="517"/>
      <c r="D46" s="517"/>
      <c r="E46" s="517"/>
      <c r="F46" s="516"/>
      <c r="G46" s="516"/>
      <c r="H46" s="516"/>
      <c r="I46" s="516"/>
      <c r="J46" s="516"/>
      <c r="K46" s="517"/>
      <c r="L46" s="258" t="s">
        <v>428</v>
      </c>
      <c r="M46" s="141"/>
    </row>
    <row r="47" spans="1:16" ht="63.75">
      <c r="A47" s="517">
        <v>15</v>
      </c>
      <c r="B47" s="517"/>
      <c r="C47" s="517" t="s">
        <v>439</v>
      </c>
      <c r="D47" s="517"/>
      <c r="E47" s="517" t="s">
        <v>441</v>
      </c>
      <c r="F47" s="516">
        <v>35714</v>
      </c>
      <c r="G47" s="516">
        <v>0</v>
      </c>
      <c r="H47" s="516">
        <v>35714</v>
      </c>
      <c r="I47" s="516">
        <v>0</v>
      </c>
      <c r="J47" s="516">
        <v>0</v>
      </c>
      <c r="K47" s="517" t="s">
        <v>442</v>
      </c>
      <c r="L47" s="255" t="s">
        <v>443</v>
      </c>
      <c r="M47" s="255" t="s">
        <v>412</v>
      </c>
    </row>
    <row r="48" spans="1:16" ht="25.5">
      <c r="A48" s="517"/>
      <c r="B48" s="517"/>
      <c r="C48" s="517" t="s">
        <v>440</v>
      </c>
      <c r="D48" s="517"/>
      <c r="E48" s="517"/>
      <c r="F48" s="516"/>
      <c r="G48" s="516"/>
      <c r="H48" s="516"/>
      <c r="I48" s="516"/>
      <c r="J48" s="516"/>
      <c r="K48" s="517"/>
      <c r="L48" s="255" t="s">
        <v>444</v>
      </c>
      <c r="M48" s="255" t="s">
        <v>413</v>
      </c>
    </row>
    <row r="49" spans="1:13" ht="51">
      <c r="A49" s="517">
        <v>16</v>
      </c>
      <c r="B49" s="517"/>
      <c r="C49" s="517" t="s">
        <v>445</v>
      </c>
      <c r="D49" s="517"/>
      <c r="E49" s="517" t="s">
        <v>446</v>
      </c>
      <c r="F49" s="516">
        <v>5855858</v>
      </c>
      <c r="G49" s="516">
        <v>5855858</v>
      </c>
      <c r="H49" s="516">
        <v>5826578.71</v>
      </c>
      <c r="I49" s="516">
        <v>29279.29</v>
      </c>
      <c r="J49" s="516">
        <v>5826578.71</v>
      </c>
      <c r="K49" s="517" t="s">
        <v>447</v>
      </c>
      <c r="L49" s="255" t="s">
        <v>448</v>
      </c>
      <c r="M49" s="255" t="s">
        <v>412</v>
      </c>
    </row>
    <row r="50" spans="1:13" ht="25.5">
      <c r="A50" s="517"/>
      <c r="B50" s="517"/>
      <c r="C50" s="517"/>
      <c r="D50" s="517"/>
      <c r="E50" s="517"/>
      <c r="F50" s="516"/>
      <c r="G50" s="516"/>
      <c r="H50" s="516"/>
      <c r="I50" s="516"/>
      <c r="J50" s="516"/>
      <c r="K50" s="517"/>
      <c r="L50" s="255" t="s">
        <v>449</v>
      </c>
      <c r="M50" s="255" t="s">
        <v>413</v>
      </c>
    </row>
    <row r="51" spans="1:13">
      <c r="A51" s="517"/>
      <c r="B51" s="517"/>
      <c r="C51" s="517"/>
      <c r="D51" s="517"/>
      <c r="E51" s="517"/>
      <c r="F51" s="516"/>
      <c r="G51" s="516"/>
      <c r="H51" s="516"/>
      <c r="I51" s="516"/>
      <c r="J51" s="516"/>
      <c r="K51" s="517"/>
      <c r="L51" s="258" t="s">
        <v>428</v>
      </c>
      <c r="M51" s="255"/>
    </row>
    <row r="52" spans="1:13">
      <c r="A52" s="517"/>
      <c r="B52" s="517"/>
      <c r="C52" s="517"/>
      <c r="D52" s="517"/>
      <c r="E52" s="517"/>
      <c r="F52" s="516"/>
      <c r="G52" s="516"/>
      <c r="H52" s="516"/>
      <c r="I52" s="516"/>
      <c r="J52" s="516"/>
      <c r="K52" s="517"/>
      <c r="L52" s="141"/>
      <c r="M52" s="255"/>
    </row>
    <row r="53" spans="1:13" ht="38.25">
      <c r="A53" s="517">
        <v>17</v>
      </c>
      <c r="B53" s="517"/>
      <c r="C53" s="517" t="s">
        <v>450</v>
      </c>
      <c r="D53" s="517"/>
      <c r="E53" s="517" t="s">
        <v>451</v>
      </c>
      <c r="F53" s="516">
        <v>29278</v>
      </c>
      <c r="G53" s="516">
        <v>0</v>
      </c>
      <c r="H53" s="516">
        <v>29278</v>
      </c>
      <c r="I53" s="516">
        <v>0</v>
      </c>
      <c r="J53" s="516">
        <v>0</v>
      </c>
      <c r="K53" s="517" t="s">
        <v>452</v>
      </c>
      <c r="L53" s="255" t="s">
        <v>453</v>
      </c>
      <c r="M53" s="255" t="s">
        <v>412</v>
      </c>
    </row>
    <row r="54" spans="1:13" ht="25.5">
      <c r="A54" s="517"/>
      <c r="B54" s="517"/>
      <c r="C54" s="517" t="s">
        <v>440</v>
      </c>
      <c r="D54" s="517"/>
      <c r="E54" s="517"/>
      <c r="F54" s="516"/>
      <c r="G54" s="516"/>
      <c r="H54" s="516"/>
      <c r="I54" s="516"/>
      <c r="J54" s="516"/>
      <c r="K54" s="517"/>
      <c r="L54" s="255" t="s">
        <v>454</v>
      </c>
      <c r="M54" s="255" t="s">
        <v>413</v>
      </c>
    </row>
    <row r="55" spans="1:13">
      <c r="A55" s="517"/>
      <c r="B55" s="517"/>
      <c r="C55" s="521"/>
      <c r="D55" s="521"/>
      <c r="E55" s="517"/>
      <c r="F55" s="516"/>
      <c r="G55" s="516"/>
      <c r="H55" s="516"/>
      <c r="I55" s="516"/>
      <c r="J55" s="516"/>
      <c r="K55" s="517"/>
      <c r="L55" s="255" t="s">
        <v>444</v>
      </c>
      <c r="M55" s="141"/>
    </row>
    <row r="56" spans="1:13" ht="38.25">
      <c r="A56" s="517">
        <v>18</v>
      </c>
      <c r="B56" s="517"/>
      <c r="C56" s="517" t="s">
        <v>455</v>
      </c>
      <c r="D56" s="517"/>
      <c r="E56" s="517" t="s">
        <v>456</v>
      </c>
      <c r="F56" s="516">
        <v>1597048</v>
      </c>
      <c r="G56" s="516">
        <v>1597048</v>
      </c>
      <c r="H56" s="516">
        <v>1589062.76</v>
      </c>
      <c r="I56" s="516">
        <v>7985.24</v>
      </c>
      <c r="J56" s="517">
        <v>1589062.76</v>
      </c>
      <c r="K56" s="517" t="s">
        <v>457</v>
      </c>
      <c r="L56" s="255" t="s">
        <v>458</v>
      </c>
      <c r="M56" s="255" t="s">
        <v>412</v>
      </c>
    </row>
    <row r="57" spans="1:13" ht="25.5">
      <c r="A57" s="517"/>
      <c r="B57" s="517"/>
      <c r="C57" s="517"/>
      <c r="D57" s="517"/>
      <c r="E57" s="517"/>
      <c r="F57" s="516"/>
      <c r="G57" s="516"/>
      <c r="H57" s="516"/>
      <c r="I57" s="516"/>
      <c r="J57" s="517"/>
      <c r="K57" s="517"/>
      <c r="L57" s="255" t="s">
        <v>459</v>
      </c>
      <c r="M57" s="255" t="s">
        <v>413</v>
      </c>
    </row>
    <row r="58" spans="1:13">
      <c r="A58" s="517"/>
      <c r="B58" s="517"/>
      <c r="C58" s="517"/>
      <c r="D58" s="517"/>
      <c r="E58" s="517"/>
      <c r="F58" s="516"/>
      <c r="G58" s="516"/>
      <c r="H58" s="516"/>
      <c r="I58" s="516"/>
      <c r="J58" s="517"/>
      <c r="K58" s="517"/>
      <c r="L58" s="258" t="s">
        <v>428</v>
      </c>
      <c r="M58" s="141"/>
    </row>
    <row r="59" spans="1:13" ht="51">
      <c r="A59" s="517">
        <v>19</v>
      </c>
      <c r="B59" s="517"/>
      <c r="C59" s="517" t="s">
        <v>460</v>
      </c>
      <c r="D59" s="517"/>
      <c r="E59" s="517" t="s">
        <v>456</v>
      </c>
      <c r="F59" s="516">
        <v>7807</v>
      </c>
      <c r="G59" s="516">
        <v>0</v>
      </c>
      <c r="H59" s="516">
        <v>7985</v>
      </c>
      <c r="I59" s="516">
        <v>0</v>
      </c>
      <c r="J59" s="516">
        <v>0</v>
      </c>
      <c r="K59" s="517" t="s">
        <v>461</v>
      </c>
      <c r="L59" s="255" t="s">
        <v>462</v>
      </c>
      <c r="M59" s="255" t="s">
        <v>412</v>
      </c>
    </row>
    <row r="60" spans="1:13" ht="25.5">
      <c r="A60" s="517"/>
      <c r="B60" s="517"/>
      <c r="C60" s="517"/>
      <c r="D60" s="517"/>
      <c r="E60" s="517"/>
      <c r="F60" s="516"/>
      <c r="G60" s="516"/>
      <c r="H60" s="516"/>
      <c r="I60" s="516"/>
      <c r="J60" s="516"/>
      <c r="K60" s="517"/>
      <c r="L60" s="255" t="s">
        <v>444</v>
      </c>
      <c r="M60" s="255" t="s">
        <v>413</v>
      </c>
    </row>
    <row r="61" spans="1:13" ht="51">
      <c r="A61" s="517">
        <v>20</v>
      </c>
      <c r="B61" s="517"/>
      <c r="C61" s="517" t="s">
        <v>463</v>
      </c>
      <c r="D61" s="517"/>
      <c r="E61" s="517" t="s">
        <v>430</v>
      </c>
      <c r="F61" s="516">
        <v>1448476</v>
      </c>
      <c r="G61" s="516">
        <v>1448476</v>
      </c>
      <c r="H61" s="516">
        <v>1441233.62</v>
      </c>
      <c r="I61" s="516">
        <v>7242.38</v>
      </c>
      <c r="J61" s="516">
        <v>1441233.62</v>
      </c>
      <c r="K61" s="517" t="s">
        <v>464</v>
      </c>
      <c r="L61" s="255" t="s">
        <v>465</v>
      </c>
      <c r="M61" s="255" t="s">
        <v>412</v>
      </c>
    </row>
    <row r="62" spans="1:13" ht="25.5">
      <c r="A62" s="517"/>
      <c r="B62" s="517"/>
      <c r="C62" s="517"/>
      <c r="D62" s="517"/>
      <c r="E62" s="517"/>
      <c r="F62" s="516"/>
      <c r="G62" s="516"/>
      <c r="H62" s="516"/>
      <c r="I62" s="516"/>
      <c r="J62" s="516"/>
      <c r="K62" s="517"/>
      <c r="L62" s="255" t="s">
        <v>459</v>
      </c>
      <c r="M62" s="255" t="s">
        <v>413</v>
      </c>
    </row>
    <row r="63" spans="1:13">
      <c r="A63" s="517"/>
      <c r="B63" s="517"/>
      <c r="C63" s="517"/>
      <c r="D63" s="517"/>
      <c r="E63" s="517"/>
      <c r="F63" s="516"/>
      <c r="G63" s="516"/>
      <c r="H63" s="516"/>
      <c r="I63" s="516"/>
      <c r="J63" s="516"/>
      <c r="K63" s="517"/>
      <c r="L63" s="258" t="s">
        <v>466</v>
      </c>
      <c r="M63" s="141"/>
    </row>
    <row r="64" spans="1:13" ht="38.25">
      <c r="A64" s="517">
        <v>21</v>
      </c>
      <c r="B64" s="517"/>
      <c r="C64" s="517" t="s">
        <v>467</v>
      </c>
      <c r="D64" s="517"/>
      <c r="E64" s="517" t="s">
        <v>430</v>
      </c>
      <c r="F64" s="516">
        <v>7249</v>
      </c>
      <c r="G64" s="516">
        <v>0</v>
      </c>
      <c r="H64" s="516">
        <v>7249</v>
      </c>
      <c r="I64" s="516">
        <v>0</v>
      </c>
      <c r="J64" s="516">
        <v>0</v>
      </c>
      <c r="K64" s="517"/>
      <c r="L64" s="255" t="s">
        <v>469</v>
      </c>
      <c r="M64" s="255" t="s">
        <v>412</v>
      </c>
    </row>
    <row r="65" spans="1:13" ht="25.5">
      <c r="A65" s="517"/>
      <c r="B65" s="517"/>
      <c r="C65" s="517" t="s">
        <v>468</v>
      </c>
      <c r="D65" s="517"/>
      <c r="E65" s="517"/>
      <c r="F65" s="516"/>
      <c r="G65" s="516"/>
      <c r="H65" s="516"/>
      <c r="I65" s="516"/>
      <c r="J65" s="516"/>
      <c r="K65" s="517"/>
      <c r="L65" s="255" t="s">
        <v>444</v>
      </c>
      <c r="M65" s="255" t="s">
        <v>413</v>
      </c>
    </row>
    <row r="66" spans="1:13" ht="25.5">
      <c r="A66" s="517">
        <v>22</v>
      </c>
      <c r="B66" s="517"/>
      <c r="C66" s="517" t="s">
        <v>470</v>
      </c>
      <c r="D66" s="517"/>
      <c r="E66" s="517" t="s">
        <v>430</v>
      </c>
      <c r="F66" s="516">
        <v>890897</v>
      </c>
      <c r="G66" s="516">
        <v>890897</v>
      </c>
      <c r="H66" s="516">
        <v>530083.41</v>
      </c>
      <c r="I66" s="516">
        <v>360813.59</v>
      </c>
      <c r="J66" s="516">
        <v>530083</v>
      </c>
      <c r="K66" s="517" t="s">
        <v>471</v>
      </c>
      <c r="L66" s="255" t="s">
        <v>472</v>
      </c>
      <c r="M66" s="255" t="s">
        <v>412</v>
      </c>
    </row>
    <row r="67" spans="1:13" ht="25.5">
      <c r="A67" s="517"/>
      <c r="B67" s="517"/>
      <c r="C67" s="517"/>
      <c r="D67" s="517"/>
      <c r="E67" s="517"/>
      <c r="F67" s="516"/>
      <c r="G67" s="516"/>
      <c r="H67" s="516"/>
      <c r="I67" s="516"/>
      <c r="J67" s="516"/>
      <c r="K67" s="517"/>
      <c r="L67" s="255" t="s">
        <v>473</v>
      </c>
      <c r="M67" s="255" t="s">
        <v>413</v>
      </c>
    </row>
    <row r="68" spans="1:13">
      <c r="A68" s="517"/>
      <c r="B68" s="517"/>
      <c r="C68" s="517"/>
      <c r="D68" s="517"/>
      <c r="E68" s="517"/>
      <c r="F68" s="516"/>
      <c r="G68" s="516"/>
      <c r="H68" s="516"/>
      <c r="I68" s="516"/>
      <c r="J68" s="516"/>
      <c r="K68" s="517"/>
      <c r="L68" s="258" t="s">
        <v>428</v>
      </c>
      <c r="M68" s="141"/>
    </row>
    <row r="69" spans="1:13" ht="38.25">
      <c r="A69" s="517">
        <v>23</v>
      </c>
      <c r="B69" s="517"/>
      <c r="C69" s="517" t="s">
        <v>474</v>
      </c>
      <c r="D69" s="517"/>
      <c r="E69" s="517" t="s">
        <v>430</v>
      </c>
      <c r="F69" s="516">
        <v>2921302</v>
      </c>
      <c r="G69" s="516">
        <v>2921302</v>
      </c>
      <c r="H69" s="516">
        <v>2658384.8199999998</v>
      </c>
      <c r="I69" s="516">
        <v>262917.18</v>
      </c>
      <c r="J69" s="516">
        <v>0</v>
      </c>
      <c r="K69" s="517" t="s">
        <v>475</v>
      </c>
      <c r="L69" s="255" t="s">
        <v>476</v>
      </c>
      <c r="M69" s="255" t="s">
        <v>412</v>
      </c>
    </row>
    <row r="70" spans="1:13" ht="25.5">
      <c r="A70" s="517"/>
      <c r="B70" s="517"/>
      <c r="C70" s="517"/>
      <c r="D70" s="517"/>
      <c r="E70" s="517"/>
      <c r="F70" s="516"/>
      <c r="G70" s="516"/>
      <c r="H70" s="516"/>
      <c r="I70" s="516"/>
      <c r="J70" s="516"/>
      <c r="K70" s="517"/>
      <c r="L70" s="255" t="s">
        <v>477</v>
      </c>
      <c r="M70" s="255" t="s">
        <v>413</v>
      </c>
    </row>
    <row r="71" spans="1:13">
      <c r="A71" s="517"/>
      <c r="B71" s="517"/>
      <c r="C71" s="517"/>
      <c r="D71" s="517"/>
      <c r="E71" s="517"/>
      <c r="F71" s="516"/>
      <c r="G71" s="516"/>
      <c r="H71" s="516"/>
      <c r="I71" s="516"/>
      <c r="J71" s="516"/>
      <c r="K71" s="517"/>
      <c r="L71" s="255" t="s">
        <v>449</v>
      </c>
      <c r="M71" s="141"/>
    </row>
    <row r="72" spans="1:13" ht="38.25">
      <c r="A72" s="517">
        <v>24</v>
      </c>
      <c r="B72" s="517"/>
      <c r="C72" s="517" t="s">
        <v>478</v>
      </c>
      <c r="D72" s="517"/>
      <c r="E72" s="517" t="s">
        <v>430</v>
      </c>
      <c r="F72" s="516">
        <v>262908</v>
      </c>
      <c r="G72" s="516">
        <v>0</v>
      </c>
      <c r="H72" s="516">
        <v>262908</v>
      </c>
      <c r="I72" s="516">
        <v>0</v>
      </c>
      <c r="J72" s="516">
        <v>0</v>
      </c>
      <c r="K72" s="517" t="s">
        <v>479</v>
      </c>
      <c r="L72" s="255" t="s">
        <v>476</v>
      </c>
      <c r="M72" s="255" t="s">
        <v>412</v>
      </c>
    </row>
    <row r="73" spans="1:13" ht="25.5">
      <c r="A73" s="517"/>
      <c r="B73" s="517"/>
      <c r="C73" s="517"/>
      <c r="D73" s="517"/>
      <c r="E73" s="517"/>
      <c r="F73" s="516"/>
      <c r="G73" s="516"/>
      <c r="H73" s="516"/>
      <c r="I73" s="516"/>
      <c r="J73" s="516"/>
      <c r="K73" s="517"/>
      <c r="L73" s="255" t="s">
        <v>477</v>
      </c>
      <c r="M73" s="255" t="s">
        <v>413</v>
      </c>
    </row>
    <row r="74" spans="1:13">
      <c r="A74" s="517"/>
      <c r="B74" s="517"/>
      <c r="C74" s="517"/>
      <c r="D74" s="517"/>
      <c r="E74" s="517"/>
      <c r="F74" s="516"/>
      <c r="G74" s="516"/>
      <c r="H74" s="516"/>
      <c r="I74" s="516"/>
      <c r="J74" s="516"/>
      <c r="K74" s="517"/>
      <c r="L74" s="255" t="s">
        <v>444</v>
      </c>
      <c r="M74" s="141"/>
    </row>
    <row r="75" spans="1:13" ht="38.25">
      <c r="A75" s="517">
        <v>25</v>
      </c>
      <c r="B75" s="517"/>
      <c r="C75" s="517" t="s">
        <v>480</v>
      </c>
      <c r="D75" s="517"/>
      <c r="E75" s="517" t="s">
        <v>430</v>
      </c>
      <c r="F75" s="516">
        <v>8020517</v>
      </c>
      <c r="G75" s="516">
        <v>8020517</v>
      </c>
      <c r="H75" s="516">
        <v>7980414.4100000001</v>
      </c>
      <c r="I75" s="516">
        <v>40102.589999999997</v>
      </c>
      <c r="J75" s="516">
        <v>7980414</v>
      </c>
      <c r="K75" s="517" t="s">
        <v>481</v>
      </c>
      <c r="L75" s="255" t="s">
        <v>482</v>
      </c>
      <c r="M75" s="255" t="s">
        <v>412</v>
      </c>
    </row>
    <row r="76" spans="1:13" ht="25.5">
      <c r="A76" s="517"/>
      <c r="B76" s="517"/>
      <c r="C76" s="517"/>
      <c r="D76" s="517"/>
      <c r="E76" s="517"/>
      <c r="F76" s="516"/>
      <c r="G76" s="516"/>
      <c r="H76" s="516"/>
      <c r="I76" s="516"/>
      <c r="J76" s="516"/>
      <c r="K76" s="517"/>
      <c r="L76" s="255" t="s">
        <v>483</v>
      </c>
      <c r="M76" s="255" t="s">
        <v>413</v>
      </c>
    </row>
    <row r="77" spans="1:13">
      <c r="A77" s="517"/>
      <c r="B77" s="517"/>
      <c r="C77" s="517"/>
      <c r="D77" s="517"/>
      <c r="E77" s="517"/>
      <c r="F77" s="516"/>
      <c r="G77" s="516"/>
      <c r="H77" s="516"/>
      <c r="I77" s="516"/>
      <c r="J77" s="516"/>
      <c r="K77" s="517"/>
      <c r="L77" s="255" t="s">
        <v>449</v>
      </c>
      <c r="M77" s="141"/>
    </row>
    <row r="78" spans="1:13">
      <c r="A78" s="517"/>
      <c r="B78" s="517"/>
      <c r="C78" s="517"/>
      <c r="D78" s="517"/>
      <c r="E78" s="517"/>
      <c r="F78" s="516"/>
      <c r="G78" s="516"/>
      <c r="H78" s="516"/>
      <c r="I78" s="516"/>
      <c r="J78" s="516"/>
      <c r="K78" s="517"/>
      <c r="L78" s="258" t="s">
        <v>466</v>
      </c>
      <c r="M78" s="141"/>
    </row>
    <row r="79" spans="1:13" ht="38.25">
      <c r="A79" s="517">
        <v>26</v>
      </c>
      <c r="B79" s="517"/>
      <c r="C79" s="517" t="s">
        <v>484</v>
      </c>
      <c r="D79" s="517"/>
      <c r="E79" s="517" t="s">
        <v>430</v>
      </c>
      <c r="F79" s="516">
        <v>40126</v>
      </c>
      <c r="G79" s="516">
        <v>0</v>
      </c>
      <c r="H79" s="516">
        <v>40126</v>
      </c>
      <c r="I79" s="516">
        <v>0</v>
      </c>
      <c r="J79" s="516">
        <v>0</v>
      </c>
      <c r="K79" s="517" t="s">
        <v>485</v>
      </c>
      <c r="L79" s="255" t="s">
        <v>482</v>
      </c>
      <c r="M79" s="255" t="s">
        <v>412</v>
      </c>
    </row>
    <row r="80" spans="1:13" ht="25.5">
      <c r="A80" s="517"/>
      <c r="B80" s="517"/>
      <c r="C80" s="517"/>
      <c r="D80" s="517"/>
      <c r="E80" s="517"/>
      <c r="F80" s="516"/>
      <c r="G80" s="516"/>
      <c r="H80" s="516"/>
      <c r="I80" s="516"/>
      <c r="J80" s="516"/>
      <c r="K80" s="517"/>
      <c r="L80" s="255" t="s">
        <v>483</v>
      </c>
      <c r="M80" s="255" t="s">
        <v>413</v>
      </c>
    </row>
    <row r="81" spans="1:13">
      <c r="A81" s="517"/>
      <c r="B81" s="517"/>
      <c r="C81" s="517"/>
      <c r="D81" s="517"/>
      <c r="E81" s="517"/>
      <c r="F81" s="516"/>
      <c r="G81" s="516"/>
      <c r="H81" s="516"/>
      <c r="I81" s="516"/>
      <c r="J81" s="516"/>
      <c r="K81" s="517"/>
      <c r="L81" s="255" t="s">
        <v>444</v>
      </c>
      <c r="M81" s="141"/>
    </row>
    <row r="82" spans="1:13" ht="51">
      <c r="A82" s="517">
        <v>27</v>
      </c>
      <c r="B82" s="517"/>
      <c r="C82" s="517" t="s">
        <v>486</v>
      </c>
      <c r="D82" s="517"/>
      <c r="E82" s="517" t="s">
        <v>430</v>
      </c>
      <c r="F82" s="516">
        <v>1977757</v>
      </c>
      <c r="G82" s="516">
        <v>1977757</v>
      </c>
      <c r="H82" s="516">
        <v>1156987.6299999999</v>
      </c>
      <c r="I82" s="516">
        <v>820769.37</v>
      </c>
      <c r="J82" s="516">
        <v>1156987.6299999999</v>
      </c>
      <c r="K82" s="517" t="s">
        <v>487</v>
      </c>
      <c r="L82" s="255" t="s">
        <v>488</v>
      </c>
      <c r="M82" s="255" t="s">
        <v>412</v>
      </c>
    </row>
    <row r="83" spans="1:13" ht="25.5">
      <c r="A83" s="517"/>
      <c r="B83" s="517"/>
      <c r="C83" s="517"/>
      <c r="D83" s="517"/>
      <c r="E83" s="517"/>
      <c r="F83" s="516"/>
      <c r="G83" s="516"/>
      <c r="H83" s="516"/>
      <c r="I83" s="516"/>
      <c r="J83" s="516"/>
      <c r="K83" s="517"/>
      <c r="L83" s="255" t="s">
        <v>489</v>
      </c>
      <c r="M83" s="255" t="s">
        <v>413</v>
      </c>
    </row>
    <row r="84" spans="1:13">
      <c r="A84" s="517"/>
      <c r="B84" s="517"/>
      <c r="C84" s="517"/>
      <c r="D84" s="517"/>
      <c r="E84" s="517"/>
      <c r="F84" s="516"/>
      <c r="G84" s="516"/>
      <c r="H84" s="516"/>
      <c r="I84" s="516"/>
      <c r="J84" s="516"/>
      <c r="K84" s="517"/>
      <c r="L84" s="258" t="s">
        <v>428</v>
      </c>
      <c r="M84" s="141"/>
    </row>
    <row r="85" spans="1:13" ht="63.75">
      <c r="A85" s="517">
        <v>28</v>
      </c>
      <c r="B85" s="517"/>
      <c r="C85" s="517" t="s">
        <v>490</v>
      </c>
      <c r="D85" s="517"/>
      <c r="E85" s="255" t="s">
        <v>430</v>
      </c>
      <c r="F85" s="254">
        <v>820760</v>
      </c>
      <c r="G85" s="254">
        <v>820760</v>
      </c>
      <c r="H85" s="254">
        <v>820760</v>
      </c>
      <c r="I85" s="254">
        <v>0</v>
      </c>
      <c r="J85" s="254">
        <v>0</v>
      </c>
      <c r="K85" s="255"/>
      <c r="L85" s="255" t="s">
        <v>600</v>
      </c>
      <c r="M85" s="255" t="s">
        <v>412</v>
      </c>
    </row>
    <row r="86" spans="1:13" ht="25.5">
      <c r="A86" s="517">
        <v>29</v>
      </c>
      <c r="B86" s="517"/>
      <c r="C86" s="517" t="s">
        <v>492</v>
      </c>
      <c r="D86" s="517"/>
      <c r="E86" s="517" t="s">
        <v>430</v>
      </c>
      <c r="F86" s="516">
        <v>360810</v>
      </c>
      <c r="G86" s="516">
        <v>360810</v>
      </c>
      <c r="H86" s="516">
        <v>360810</v>
      </c>
      <c r="I86" s="516">
        <v>0</v>
      </c>
      <c r="J86" s="516">
        <v>0</v>
      </c>
      <c r="K86" s="517"/>
      <c r="L86" s="255" t="s">
        <v>472</v>
      </c>
      <c r="M86" s="255" t="s">
        <v>412</v>
      </c>
    </row>
    <row r="87" spans="1:13" ht="25.5">
      <c r="A87" s="517"/>
      <c r="B87" s="517"/>
      <c r="C87" s="517"/>
      <c r="D87" s="517"/>
      <c r="E87" s="517"/>
      <c r="F87" s="516"/>
      <c r="G87" s="516"/>
      <c r="H87" s="516"/>
      <c r="I87" s="516"/>
      <c r="J87" s="516"/>
      <c r="K87" s="517"/>
      <c r="L87" s="255" t="s">
        <v>493</v>
      </c>
      <c r="M87" s="255" t="s">
        <v>413</v>
      </c>
    </row>
    <row r="88" spans="1:13">
      <c r="A88" s="517"/>
      <c r="B88" s="517"/>
      <c r="C88" s="517"/>
      <c r="D88" s="517"/>
      <c r="E88" s="517"/>
      <c r="F88" s="516"/>
      <c r="G88" s="516"/>
      <c r="H88" s="516"/>
      <c r="I88" s="516"/>
      <c r="J88" s="516"/>
      <c r="K88" s="517"/>
      <c r="L88" s="255" t="s">
        <v>491</v>
      </c>
      <c r="M88" s="141"/>
    </row>
    <row r="89" spans="1:13">
      <c r="A89" s="520" t="s">
        <v>494</v>
      </c>
      <c r="B89" s="520"/>
      <c r="C89" s="520"/>
      <c r="D89" s="520"/>
      <c r="E89" s="520"/>
      <c r="F89" s="254">
        <v>0</v>
      </c>
      <c r="G89" s="254">
        <v>0</v>
      </c>
      <c r="H89" s="254">
        <v>0</v>
      </c>
      <c r="I89" s="254">
        <v>0</v>
      </c>
      <c r="J89" s="254">
        <v>0</v>
      </c>
      <c r="K89" s="255"/>
      <c r="L89" s="255"/>
      <c r="M89" s="255"/>
    </row>
    <row r="90" spans="1:13" ht="25.5">
      <c r="A90" s="517">
        <v>30</v>
      </c>
      <c r="B90" s="517"/>
      <c r="C90" s="517" t="s">
        <v>495</v>
      </c>
      <c r="D90" s="517"/>
      <c r="E90" s="255" t="s">
        <v>368</v>
      </c>
      <c r="F90" s="516">
        <v>5564772</v>
      </c>
      <c r="G90" s="516">
        <v>5342186</v>
      </c>
      <c r="H90" s="516">
        <v>3993156.28</v>
      </c>
      <c r="I90" s="516">
        <v>1349029.72</v>
      </c>
      <c r="J90" s="516">
        <v>0</v>
      </c>
      <c r="K90" s="517" t="s">
        <v>497</v>
      </c>
      <c r="L90" s="517" t="s">
        <v>498</v>
      </c>
      <c r="M90" s="255" t="s">
        <v>412</v>
      </c>
    </row>
    <row r="91" spans="1:13" ht="25.5">
      <c r="A91" s="517"/>
      <c r="B91" s="517"/>
      <c r="C91" s="517"/>
      <c r="D91" s="517"/>
      <c r="E91" s="255" t="s">
        <v>496</v>
      </c>
      <c r="F91" s="516"/>
      <c r="G91" s="516"/>
      <c r="H91" s="516"/>
      <c r="I91" s="516"/>
      <c r="J91" s="516"/>
      <c r="K91" s="517"/>
      <c r="L91" s="517"/>
      <c r="M91" s="255" t="s">
        <v>413</v>
      </c>
    </row>
    <row r="92" spans="1:13" ht="38.25">
      <c r="A92" s="517">
        <v>31</v>
      </c>
      <c r="B92" s="517"/>
      <c r="C92" s="517" t="s">
        <v>499</v>
      </c>
      <c r="D92" s="517"/>
      <c r="E92" s="517" t="s">
        <v>500</v>
      </c>
      <c r="F92" s="516">
        <v>3999781</v>
      </c>
      <c r="G92" s="516">
        <v>3809319</v>
      </c>
      <c r="H92" s="516">
        <v>2437964</v>
      </c>
      <c r="I92" s="516">
        <v>1371355</v>
      </c>
      <c r="J92" s="516">
        <v>2437964</v>
      </c>
      <c r="K92" s="517" t="s">
        <v>501</v>
      </c>
      <c r="L92" s="255" t="s">
        <v>502</v>
      </c>
      <c r="M92" s="255" t="s">
        <v>371</v>
      </c>
    </row>
    <row r="93" spans="1:13" ht="25.5">
      <c r="A93" s="517"/>
      <c r="B93" s="517"/>
      <c r="C93" s="517"/>
      <c r="D93" s="517"/>
      <c r="E93" s="517"/>
      <c r="F93" s="516"/>
      <c r="G93" s="516"/>
      <c r="H93" s="516"/>
      <c r="I93" s="516"/>
      <c r="J93" s="516"/>
      <c r="K93" s="517"/>
      <c r="L93" s="255" t="s">
        <v>503</v>
      </c>
      <c r="M93" s="255" t="s">
        <v>413</v>
      </c>
    </row>
    <row r="94" spans="1:13">
      <c r="A94" s="517"/>
      <c r="B94" s="517"/>
      <c r="C94" s="517"/>
      <c r="D94" s="517"/>
      <c r="E94" s="517"/>
      <c r="F94" s="516"/>
      <c r="G94" s="516"/>
      <c r="H94" s="516"/>
      <c r="I94" s="516"/>
      <c r="J94" s="516"/>
      <c r="K94" s="517"/>
      <c r="L94" s="258" t="s">
        <v>428</v>
      </c>
      <c r="M94" s="141"/>
    </row>
    <row r="95" spans="1:13" ht="38.25">
      <c r="A95" s="517">
        <v>32</v>
      </c>
      <c r="B95" s="517"/>
      <c r="C95" s="517" t="s">
        <v>504</v>
      </c>
      <c r="D95" s="517"/>
      <c r="E95" s="517" t="s">
        <v>505</v>
      </c>
      <c r="F95" s="516">
        <v>291206</v>
      </c>
      <c r="G95" s="516">
        <v>291206</v>
      </c>
      <c r="H95" s="516">
        <v>291206</v>
      </c>
      <c r="I95" s="516">
        <v>0</v>
      </c>
      <c r="J95" s="516">
        <v>291206</v>
      </c>
      <c r="K95" s="517" t="s">
        <v>506</v>
      </c>
      <c r="L95" s="255" t="s">
        <v>507</v>
      </c>
      <c r="M95" s="255" t="s">
        <v>371</v>
      </c>
    </row>
    <row r="96" spans="1:13" ht="25.5">
      <c r="A96" s="517"/>
      <c r="B96" s="517"/>
      <c r="C96" s="517"/>
      <c r="D96" s="517"/>
      <c r="E96" s="517"/>
      <c r="F96" s="516"/>
      <c r="G96" s="516"/>
      <c r="H96" s="516"/>
      <c r="I96" s="516"/>
      <c r="J96" s="516"/>
      <c r="K96" s="517"/>
      <c r="L96" s="258" t="s">
        <v>508</v>
      </c>
      <c r="M96" s="255" t="s">
        <v>413</v>
      </c>
    </row>
    <row r="97" spans="1:13" ht="38.25">
      <c r="A97" s="517">
        <v>33</v>
      </c>
      <c r="B97" s="517"/>
      <c r="C97" s="517" t="s">
        <v>509</v>
      </c>
      <c r="D97" s="517"/>
      <c r="E97" s="517" t="s">
        <v>505</v>
      </c>
      <c r="F97" s="516">
        <v>293066</v>
      </c>
      <c r="G97" s="516">
        <v>293066</v>
      </c>
      <c r="H97" s="516">
        <v>293066</v>
      </c>
      <c r="I97" s="516">
        <v>0</v>
      </c>
      <c r="J97" s="516">
        <v>293066</v>
      </c>
      <c r="K97" s="517" t="s">
        <v>510</v>
      </c>
      <c r="L97" s="255" t="s">
        <v>511</v>
      </c>
      <c r="M97" s="255" t="s">
        <v>371</v>
      </c>
    </row>
    <row r="98" spans="1:13" ht="25.5">
      <c r="A98" s="517"/>
      <c r="B98" s="517"/>
      <c r="C98" s="517"/>
      <c r="D98" s="517"/>
      <c r="E98" s="517"/>
      <c r="F98" s="516"/>
      <c r="G98" s="516"/>
      <c r="H98" s="516"/>
      <c r="I98" s="516"/>
      <c r="J98" s="516"/>
      <c r="K98" s="517"/>
      <c r="L98" s="258" t="s">
        <v>508</v>
      </c>
      <c r="M98" s="255" t="s">
        <v>413</v>
      </c>
    </row>
    <row r="99" spans="1:13" ht="25.5">
      <c r="A99" s="517">
        <v>34</v>
      </c>
      <c r="B99" s="517"/>
      <c r="C99" s="517" t="s">
        <v>512</v>
      </c>
      <c r="D99" s="517"/>
      <c r="E99" s="517" t="s">
        <v>505</v>
      </c>
      <c r="F99" s="516">
        <v>289354</v>
      </c>
      <c r="G99" s="516">
        <v>289354</v>
      </c>
      <c r="H99" s="516">
        <v>289354</v>
      </c>
      <c r="I99" s="516">
        <v>0</v>
      </c>
      <c r="J99" s="516">
        <v>289354</v>
      </c>
      <c r="K99" s="517" t="s">
        <v>513</v>
      </c>
      <c r="L99" s="255" t="s">
        <v>514</v>
      </c>
      <c r="M99" s="255" t="s">
        <v>371</v>
      </c>
    </row>
    <row r="100" spans="1:13" ht="25.5">
      <c r="A100" s="517"/>
      <c r="B100" s="517"/>
      <c r="C100" s="517"/>
      <c r="D100" s="517"/>
      <c r="E100" s="517"/>
      <c r="F100" s="516"/>
      <c r="G100" s="516"/>
      <c r="H100" s="516"/>
      <c r="I100" s="516"/>
      <c r="J100" s="516"/>
      <c r="K100" s="517"/>
      <c r="L100" s="255" t="s">
        <v>515</v>
      </c>
      <c r="M100" s="255" t="s">
        <v>413</v>
      </c>
    </row>
    <row r="101" spans="1:13">
      <c r="A101" s="517"/>
      <c r="B101" s="517"/>
      <c r="C101" s="517"/>
      <c r="D101" s="517"/>
      <c r="E101" s="517"/>
      <c r="F101" s="516"/>
      <c r="G101" s="516"/>
      <c r="H101" s="516"/>
      <c r="I101" s="516"/>
      <c r="J101" s="516"/>
      <c r="K101" s="517"/>
      <c r="L101" s="258" t="s">
        <v>508</v>
      </c>
      <c r="M101" s="141"/>
    </row>
    <row r="102" spans="1:13" ht="38.25">
      <c r="A102" s="517">
        <v>35</v>
      </c>
      <c r="B102" s="517"/>
      <c r="C102" s="517" t="s">
        <v>516</v>
      </c>
      <c r="D102" s="517"/>
      <c r="E102" s="517" t="s">
        <v>517</v>
      </c>
      <c r="F102" s="516">
        <v>1322647</v>
      </c>
      <c r="G102" s="516">
        <v>1322647</v>
      </c>
      <c r="H102" s="516">
        <v>1316033.76</v>
      </c>
      <c r="I102" s="516">
        <v>6613.24</v>
      </c>
      <c r="J102" s="516">
        <v>0</v>
      </c>
      <c r="K102" s="517"/>
      <c r="L102" s="255" t="s">
        <v>518</v>
      </c>
      <c r="M102" s="255" t="s">
        <v>412</v>
      </c>
    </row>
    <row r="103" spans="1:13" ht="25.5">
      <c r="A103" s="517"/>
      <c r="B103" s="517"/>
      <c r="C103" s="517"/>
      <c r="D103" s="517"/>
      <c r="E103" s="517"/>
      <c r="F103" s="516"/>
      <c r="G103" s="516"/>
      <c r="H103" s="516"/>
      <c r="I103" s="516"/>
      <c r="J103" s="516"/>
      <c r="K103" s="517"/>
      <c r="L103" s="255">
        <v>79280454777</v>
      </c>
      <c r="M103" s="255" t="s">
        <v>413</v>
      </c>
    </row>
    <row r="104" spans="1:13">
      <c r="A104" s="517"/>
      <c r="B104" s="517"/>
      <c r="C104" s="517"/>
      <c r="D104" s="517"/>
      <c r="E104" s="517"/>
      <c r="F104" s="516"/>
      <c r="G104" s="516"/>
      <c r="H104" s="516"/>
      <c r="I104" s="516"/>
      <c r="J104" s="516"/>
      <c r="K104" s="517"/>
      <c r="L104" s="255" t="s">
        <v>519</v>
      </c>
      <c r="M104" s="141"/>
    </row>
    <row r="105" spans="1:13" ht="25.5">
      <c r="A105" s="517">
        <v>36</v>
      </c>
      <c r="B105" s="517"/>
      <c r="C105" s="517" t="s">
        <v>520</v>
      </c>
      <c r="D105" s="517"/>
      <c r="E105" s="517" t="s">
        <v>517</v>
      </c>
      <c r="F105" s="516">
        <v>325840</v>
      </c>
      <c r="G105" s="516">
        <v>325840</v>
      </c>
      <c r="H105" s="516">
        <v>325840</v>
      </c>
      <c r="I105" s="516">
        <v>0</v>
      </c>
      <c r="J105" s="516">
        <v>0</v>
      </c>
      <c r="K105" s="517"/>
      <c r="L105" s="255" t="s">
        <v>521</v>
      </c>
      <c r="M105" s="255" t="s">
        <v>412</v>
      </c>
    </row>
    <row r="106" spans="1:13" ht="25.5">
      <c r="A106" s="517"/>
      <c r="B106" s="517"/>
      <c r="C106" s="517"/>
      <c r="D106" s="517"/>
      <c r="E106" s="517"/>
      <c r="F106" s="516"/>
      <c r="G106" s="516"/>
      <c r="H106" s="516"/>
      <c r="I106" s="516"/>
      <c r="J106" s="516"/>
      <c r="K106" s="517"/>
      <c r="L106" s="255" t="s">
        <v>522</v>
      </c>
      <c r="M106" s="255" t="s">
        <v>413</v>
      </c>
    </row>
    <row r="107" spans="1:13">
      <c r="A107" s="517"/>
      <c r="B107" s="517"/>
      <c r="C107" s="517"/>
      <c r="D107" s="517"/>
      <c r="E107" s="517"/>
      <c r="F107" s="516"/>
      <c r="G107" s="516"/>
      <c r="H107" s="516"/>
      <c r="I107" s="516"/>
      <c r="J107" s="516"/>
      <c r="K107" s="517"/>
      <c r="L107" s="255">
        <v>79289860017</v>
      </c>
      <c r="M107" s="141"/>
    </row>
    <row r="108" spans="1:13">
      <c r="A108" s="517"/>
      <c r="B108" s="517"/>
      <c r="C108" s="517"/>
      <c r="D108" s="517"/>
      <c r="E108" s="517"/>
      <c r="F108" s="516"/>
      <c r="G108" s="516"/>
      <c r="H108" s="516"/>
      <c r="I108" s="516"/>
      <c r="J108" s="516"/>
      <c r="K108" s="517"/>
      <c r="L108" s="255" t="s">
        <v>491</v>
      </c>
      <c r="M108" s="141"/>
    </row>
    <row r="109" spans="1:13" ht="38.25">
      <c r="A109" s="517">
        <v>37</v>
      </c>
      <c r="B109" s="517"/>
      <c r="C109" s="517" t="s">
        <v>523</v>
      </c>
      <c r="D109" s="517"/>
      <c r="E109" s="255" t="s">
        <v>517</v>
      </c>
      <c r="F109" s="254">
        <v>837743</v>
      </c>
      <c r="G109" s="254">
        <v>837743</v>
      </c>
      <c r="H109" s="254">
        <v>0</v>
      </c>
      <c r="I109" s="254">
        <v>0</v>
      </c>
      <c r="J109" s="254">
        <v>0</v>
      </c>
      <c r="K109" s="255"/>
      <c r="L109" s="255"/>
      <c r="M109" s="255"/>
    </row>
    <row r="110" spans="1:13">
      <c r="A110" s="520" t="s">
        <v>524</v>
      </c>
      <c r="B110" s="520"/>
      <c r="C110" s="520"/>
      <c r="D110" s="520"/>
      <c r="E110" s="520"/>
      <c r="F110" s="254">
        <v>0</v>
      </c>
      <c r="G110" s="254">
        <v>0</v>
      </c>
      <c r="H110" s="254">
        <v>0</v>
      </c>
      <c r="I110" s="254">
        <v>0</v>
      </c>
      <c r="J110" s="254">
        <v>0</v>
      </c>
      <c r="K110" s="255"/>
      <c r="L110" s="255"/>
      <c r="M110" s="255"/>
    </row>
    <row r="111" spans="1:13" ht="38.25">
      <c r="A111" s="517">
        <v>38</v>
      </c>
      <c r="B111" s="517"/>
      <c r="C111" s="517" t="s">
        <v>525</v>
      </c>
      <c r="D111" s="517"/>
      <c r="E111" s="517" t="s">
        <v>526</v>
      </c>
      <c r="F111" s="516">
        <v>1581965.85</v>
      </c>
      <c r="G111" s="516">
        <v>1581965.85</v>
      </c>
      <c r="H111" s="516">
        <v>1581965.85</v>
      </c>
      <c r="I111" s="516">
        <v>0</v>
      </c>
      <c r="J111" s="516">
        <v>0</v>
      </c>
      <c r="K111" s="517"/>
      <c r="L111" s="255" t="s">
        <v>527</v>
      </c>
      <c r="M111" s="255" t="s">
        <v>412</v>
      </c>
    </row>
    <row r="112" spans="1:13" ht="25.5">
      <c r="A112" s="517"/>
      <c r="B112" s="517"/>
      <c r="C112" s="517"/>
      <c r="D112" s="517"/>
      <c r="E112" s="517"/>
      <c r="F112" s="516"/>
      <c r="G112" s="516"/>
      <c r="H112" s="516"/>
      <c r="I112" s="516"/>
      <c r="J112" s="516"/>
      <c r="K112" s="517"/>
      <c r="L112" s="255" t="s">
        <v>528</v>
      </c>
      <c r="M112" s="255" t="s">
        <v>372</v>
      </c>
    </row>
    <row r="113" spans="1:13">
      <c r="A113" s="520" t="s">
        <v>529</v>
      </c>
      <c r="B113" s="520"/>
      <c r="C113" s="520"/>
      <c r="D113" s="520"/>
      <c r="E113" s="520"/>
      <c r="F113" s="254">
        <v>0</v>
      </c>
      <c r="G113" s="254">
        <v>0</v>
      </c>
      <c r="H113" s="254">
        <v>0</v>
      </c>
      <c r="I113" s="254">
        <v>0</v>
      </c>
      <c r="J113" s="254">
        <v>0</v>
      </c>
      <c r="K113" s="255"/>
      <c r="L113" s="255"/>
      <c r="M113" s="255"/>
    </row>
    <row r="114" spans="1:13" ht="25.5">
      <c r="A114" s="517">
        <v>39</v>
      </c>
      <c r="B114" s="517"/>
      <c r="C114" s="517" t="s">
        <v>530</v>
      </c>
      <c r="D114" s="517"/>
      <c r="E114" s="517" t="s">
        <v>531</v>
      </c>
      <c r="F114" s="516">
        <v>1473287</v>
      </c>
      <c r="G114" s="516">
        <v>1473287</v>
      </c>
      <c r="H114" s="516">
        <v>1127064.3700000001</v>
      </c>
      <c r="I114" s="516">
        <v>346222.63</v>
      </c>
      <c r="J114" s="516">
        <v>0</v>
      </c>
      <c r="K114" s="517"/>
      <c r="L114" s="517" t="s">
        <v>532</v>
      </c>
      <c r="M114" s="255" t="s">
        <v>412</v>
      </c>
    </row>
    <row r="115" spans="1:13" ht="25.5">
      <c r="A115" s="517"/>
      <c r="B115" s="517"/>
      <c r="C115" s="517"/>
      <c r="D115" s="517"/>
      <c r="E115" s="517"/>
      <c r="F115" s="516"/>
      <c r="G115" s="516"/>
      <c r="H115" s="516"/>
      <c r="I115" s="516"/>
      <c r="J115" s="516"/>
      <c r="K115" s="517"/>
      <c r="L115" s="517"/>
      <c r="M115" s="255" t="s">
        <v>413</v>
      </c>
    </row>
    <row r="116" spans="1:13" ht="25.5">
      <c r="A116" s="517">
        <v>40</v>
      </c>
      <c r="B116" s="517"/>
      <c r="C116" s="517" t="s">
        <v>533</v>
      </c>
      <c r="D116" s="517"/>
      <c r="E116" s="517" t="s">
        <v>531</v>
      </c>
      <c r="F116" s="516">
        <v>763719</v>
      </c>
      <c r="G116" s="516">
        <v>763719</v>
      </c>
      <c r="H116" s="516">
        <v>0</v>
      </c>
      <c r="I116" s="516">
        <v>0</v>
      </c>
      <c r="J116" s="516">
        <v>0</v>
      </c>
      <c r="K116" s="517"/>
      <c r="L116" s="517"/>
      <c r="M116" s="255" t="s">
        <v>412</v>
      </c>
    </row>
    <row r="117" spans="1:13" ht="25.5">
      <c r="A117" s="517"/>
      <c r="B117" s="517"/>
      <c r="C117" s="517"/>
      <c r="D117" s="517"/>
      <c r="E117" s="517"/>
      <c r="F117" s="516"/>
      <c r="G117" s="516"/>
      <c r="H117" s="516"/>
      <c r="I117" s="516"/>
      <c r="J117" s="516"/>
      <c r="K117" s="517"/>
      <c r="L117" s="517"/>
      <c r="M117" s="255" t="s">
        <v>413</v>
      </c>
    </row>
    <row r="118" spans="1:13" ht="25.5">
      <c r="A118" s="517">
        <v>41</v>
      </c>
      <c r="B118" s="517"/>
      <c r="C118" s="517" t="s">
        <v>534</v>
      </c>
      <c r="D118" s="517"/>
      <c r="E118" s="517" t="s">
        <v>531</v>
      </c>
      <c r="F118" s="516">
        <v>2877322</v>
      </c>
      <c r="G118" s="516">
        <v>2877322</v>
      </c>
      <c r="H118" s="516">
        <v>0</v>
      </c>
      <c r="I118" s="516">
        <v>0</v>
      </c>
      <c r="J118" s="516">
        <v>0</v>
      </c>
      <c r="K118" s="517"/>
      <c r="L118" s="517"/>
      <c r="M118" s="255" t="s">
        <v>412</v>
      </c>
    </row>
    <row r="119" spans="1:13" ht="25.5">
      <c r="A119" s="517"/>
      <c r="B119" s="517"/>
      <c r="C119" s="517"/>
      <c r="D119" s="517"/>
      <c r="E119" s="517"/>
      <c r="F119" s="516"/>
      <c r="G119" s="516"/>
      <c r="H119" s="516"/>
      <c r="I119" s="516"/>
      <c r="J119" s="516"/>
      <c r="K119" s="517"/>
      <c r="L119" s="517"/>
      <c r="M119" s="255" t="s">
        <v>413</v>
      </c>
    </row>
    <row r="120" spans="1:13" ht="25.5">
      <c r="A120" s="517">
        <v>42</v>
      </c>
      <c r="B120" s="517"/>
      <c r="C120" s="517" t="s">
        <v>535</v>
      </c>
      <c r="D120" s="517"/>
      <c r="E120" s="517" t="s">
        <v>531</v>
      </c>
      <c r="F120" s="516">
        <v>30780</v>
      </c>
      <c r="G120" s="516">
        <v>0</v>
      </c>
      <c r="H120" s="516">
        <v>30780</v>
      </c>
      <c r="I120" s="516">
        <v>0</v>
      </c>
      <c r="J120" s="516">
        <v>0</v>
      </c>
      <c r="K120" s="517" t="s">
        <v>536</v>
      </c>
      <c r="L120" s="517" t="s">
        <v>532</v>
      </c>
      <c r="M120" s="255" t="s">
        <v>412</v>
      </c>
    </row>
    <row r="121" spans="1:13" ht="25.5">
      <c r="A121" s="517"/>
      <c r="B121" s="517"/>
      <c r="C121" s="517"/>
      <c r="D121" s="517"/>
      <c r="E121" s="517"/>
      <c r="F121" s="516"/>
      <c r="G121" s="516"/>
      <c r="H121" s="516"/>
      <c r="I121" s="516"/>
      <c r="J121" s="516"/>
      <c r="K121" s="517"/>
      <c r="L121" s="517"/>
      <c r="M121" s="255" t="s">
        <v>413</v>
      </c>
    </row>
    <row r="122" spans="1:13" ht="25.5">
      <c r="A122" s="517">
        <v>43</v>
      </c>
      <c r="B122" s="517"/>
      <c r="C122" s="517" t="s">
        <v>537</v>
      </c>
      <c r="D122" s="517"/>
      <c r="E122" s="517" t="s">
        <v>531</v>
      </c>
      <c r="F122" s="516">
        <v>188100</v>
      </c>
      <c r="G122" s="516">
        <v>0</v>
      </c>
      <c r="H122" s="516">
        <v>188100</v>
      </c>
      <c r="I122" s="516">
        <v>0</v>
      </c>
      <c r="J122" s="516">
        <v>0</v>
      </c>
      <c r="K122" s="517" t="s">
        <v>538</v>
      </c>
      <c r="L122" s="517" t="s">
        <v>532</v>
      </c>
      <c r="M122" s="255" t="s">
        <v>412</v>
      </c>
    </row>
    <row r="123" spans="1:13" ht="25.5">
      <c r="A123" s="517"/>
      <c r="B123" s="517"/>
      <c r="C123" s="517"/>
      <c r="D123" s="517"/>
      <c r="E123" s="517"/>
      <c r="F123" s="516"/>
      <c r="G123" s="516"/>
      <c r="H123" s="516"/>
      <c r="I123" s="516"/>
      <c r="J123" s="516"/>
      <c r="K123" s="517"/>
      <c r="L123" s="517"/>
      <c r="M123" s="255" t="s">
        <v>413</v>
      </c>
    </row>
    <row r="124" spans="1:13" ht="25.5">
      <c r="A124" s="517">
        <v>44</v>
      </c>
      <c r="B124" s="517"/>
      <c r="C124" s="517" t="s">
        <v>539</v>
      </c>
      <c r="D124" s="517"/>
      <c r="E124" s="517" t="s">
        <v>531</v>
      </c>
      <c r="F124" s="516">
        <v>209970</v>
      </c>
      <c r="G124" s="516">
        <v>0</v>
      </c>
      <c r="H124" s="516">
        <v>209970</v>
      </c>
      <c r="I124" s="516">
        <v>0</v>
      </c>
      <c r="J124" s="516">
        <v>0</v>
      </c>
      <c r="K124" s="255"/>
      <c r="L124" s="517" t="s">
        <v>532</v>
      </c>
      <c r="M124" s="255" t="s">
        <v>412</v>
      </c>
    </row>
    <row r="125" spans="1:13" ht="25.5">
      <c r="A125" s="517"/>
      <c r="B125" s="517"/>
      <c r="C125" s="517"/>
      <c r="D125" s="517"/>
      <c r="E125" s="517"/>
      <c r="F125" s="516"/>
      <c r="G125" s="516"/>
      <c r="H125" s="516"/>
      <c r="I125" s="516"/>
      <c r="J125" s="516"/>
      <c r="K125" s="256"/>
      <c r="L125" s="517"/>
      <c r="M125" s="255" t="s">
        <v>413</v>
      </c>
    </row>
    <row r="126" spans="1:13">
      <c r="A126" s="517"/>
      <c r="B126" s="517"/>
      <c r="C126" s="517"/>
      <c r="D126" s="517"/>
      <c r="E126" s="517"/>
      <c r="F126" s="516"/>
      <c r="G126" s="516"/>
      <c r="H126" s="516"/>
      <c r="I126" s="516"/>
      <c r="J126" s="516"/>
      <c r="K126" s="256" t="s">
        <v>540</v>
      </c>
      <c r="L126" s="517"/>
      <c r="M126" s="141"/>
    </row>
    <row r="127" spans="1:13" ht="25.5">
      <c r="A127" s="517">
        <v>45</v>
      </c>
      <c r="B127" s="517"/>
      <c r="C127" s="517" t="s">
        <v>541</v>
      </c>
      <c r="D127" s="517"/>
      <c r="E127" s="517" t="s">
        <v>531</v>
      </c>
      <c r="F127" s="516">
        <v>23800</v>
      </c>
      <c r="G127" s="516">
        <v>0</v>
      </c>
      <c r="H127" s="516">
        <v>23800</v>
      </c>
      <c r="I127" s="516">
        <v>0</v>
      </c>
      <c r="J127" s="516">
        <v>0</v>
      </c>
      <c r="K127" s="517" t="s">
        <v>542</v>
      </c>
      <c r="L127" s="517" t="s">
        <v>532</v>
      </c>
      <c r="M127" s="255" t="s">
        <v>412</v>
      </c>
    </row>
    <row r="128" spans="1:13" ht="25.5">
      <c r="A128" s="517"/>
      <c r="B128" s="517"/>
      <c r="C128" s="517"/>
      <c r="D128" s="517"/>
      <c r="E128" s="517"/>
      <c r="F128" s="516"/>
      <c r="G128" s="516"/>
      <c r="H128" s="516"/>
      <c r="I128" s="516"/>
      <c r="J128" s="516"/>
      <c r="K128" s="517"/>
      <c r="L128" s="517"/>
      <c r="M128" s="255" t="s">
        <v>413</v>
      </c>
    </row>
    <row r="129" spans="1:13">
      <c r="A129" s="520" t="s">
        <v>543</v>
      </c>
      <c r="B129" s="520"/>
      <c r="C129" s="520"/>
      <c r="D129" s="520"/>
      <c r="E129" s="520"/>
      <c r="F129" s="254">
        <v>0</v>
      </c>
      <c r="G129" s="254">
        <v>0</v>
      </c>
      <c r="H129" s="254">
        <v>0</v>
      </c>
      <c r="I129" s="254">
        <v>0</v>
      </c>
      <c r="J129" s="254">
        <v>0</v>
      </c>
      <c r="K129" s="255"/>
      <c r="L129" s="255"/>
      <c r="M129" s="255"/>
    </row>
    <row r="130" spans="1:13" ht="25.5">
      <c r="A130" s="517">
        <v>46</v>
      </c>
      <c r="B130" s="517"/>
      <c r="C130" s="517" t="s">
        <v>544</v>
      </c>
      <c r="D130" s="517"/>
      <c r="E130" s="517" t="s">
        <v>545</v>
      </c>
      <c r="F130" s="516">
        <v>490000</v>
      </c>
      <c r="G130" s="516">
        <v>490000</v>
      </c>
      <c r="H130" s="516">
        <v>490000</v>
      </c>
      <c r="I130" s="516">
        <v>0</v>
      </c>
      <c r="J130" s="516">
        <v>490000</v>
      </c>
      <c r="K130" s="517"/>
      <c r="L130" s="517" t="s">
        <v>546</v>
      </c>
      <c r="M130" s="255" t="s">
        <v>412</v>
      </c>
    </row>
    <row r="131" spans="1:13" ht="25.5">
      <c r="A131" s="517"/>
      <c r="B131" s="517"/>
      <c r="C131" s="517"/>
      <c r="D131" s="517"/>
      <c r="E131" s="517"/>
      <c r="F131" s="516"/>
      <c r="G131" s="516"/>
      <c r="H131" s="516"/>
      <c r="I131" s="516"/>
      <c r="J131" s="516"/>
      <c r="K131" s="517"/>
      <c r="L131" s="517"/>
      <c r="M131" s="255" t="s">
        <v>547</v>
      </c>
    </row>
    <row r="132" spans="1:13">
      <c r="A132" s="520" t="s">
        <v>548</v>
      </c>
      <c r="B132" s="520"/>
      <c r="C132" s="520"/>
      <c r="D132" s="520"/>
      <c r="E132" s="520"/>
      <c r="F132" s="254">
        <v>0</v>
      </c>
      <c r="G132" s="254">
        <v>0</v>
      </c>
      <c r="H132" s="254">
        <v>0</v>
      </c>
      <c r="I132" s="254">
        <v>0</v>
      </c>
      <c r="J132" s="254">
        <v>0</v>
      </c>
      <c r="K132" s="255"/>
      <c r="L132" s="255"/>
      <c r="M132" s="255"/>
    </row>
    <row r="133" spans="1:13" ht="51">
      <c r="A133" s="517">
        <v>47</v>
      </c>
      <c r="B133" s="517"/>
      <c r="C133" s="517" t="s">
        <v>549</v>
      </c>
      <c r="D133" s="517"/>
      <c r="E133" s="517" t="s">
        <v>368</v>
      </c>
      <c r="F133" s="516">
        <v>2528426.67</v>
      </c>
      <c r="G133" s="516">
        <v>2528426.67</v>
      </c>
      <c r="H133" s="516">
        <v>1687357.87</v>
      </c>
      <c r="I133" s="516">
        <v>841068.8</v>
      </c>
      <c r="J133" s="516">
        <v>0</v>
      </c>
      <c r="K133" s="517"/>
      <c r="L133" s="255" t="s">
        <v>550</v>
      </c>
      <c r="M133" s="255" t="s">
        <v>552</v>
      </c>
    </row>
    <row r="134" spans="1:13" ht="25.5">
      <c r="A134" s="517"/>
      <c r="B134" s="517"/>
      <c r="C134" s="517"/>
      <c r="D134" s="517"/>
      <c r="E134" s="517"/>
      <c r="F134" s="516"/>
      <c r="G134" s="516"/>
      <c r="H134" s="516"/>
      <c r="I134" s="516"/>
      <c r="J134" s="516"/>
      <c r="K134" s="517"/>
      <c r="L134" s="255">
        <f>7-964-584-46-27</f>
        <v>-1614</v>
      </c>
      <c r="M134" s="255" t="s">
        <v>553</v>
      </c>
    </row>
    <row r="135" spans="1:13">
      <c r="A135" s="517"/>
      <c r="B135" s="517"/>
      <c r="C135" s="517"/>
      <c r="D135" s="517"/>
      <c r="E135" s="517"/>
      <c r="F135" s="516"/>
      <c r="G135" s="516"/>
      <c r="H135" s="516"/>
      <c r="I135" s="516"/>
      <c r="J135" s="516"/>
      <c r="K135" s="517"/>
      <c r="L135" s="255" t="s">
        <v>551</v>
      </c>
      <c r="M135" s="141"/>
    </row>
    <row r="136" spans="1:13">
      <c r="A136" s="520" t="s">
        <v>554</v>
      </c>
      <c r="B136" s="520"/>
      <c r="C136" s="520"/>
      <c r="D136" s="520"/>
      <c r="E136" s="520"/>
      <c r="F136" s="254">
        <v>0</v>
      </c>
      <c r="G136" s="254">
        <v>0</v>
      </c>
      <c r="H136" s="254">
        <v>0</v>
      </c>
      <c r="I136" s="254">
        <v>0</v>
      </c>
      <c r="J136" s="254">
        <v>0</v>
      </c>
      <c r="K136" s="255"/>
      <c r="L136" s="255"/>
      <c r="M136" s="255"/>
    </row>
    <row r="137" spans="1:13" ht="25.5">
      <c r="A137" s="517">
        <v>48</v>
      </c>
      <c r="B137" s="517"/>
      <c r="C137" s="517" t="s">
        <v>554</v>
      </c>
      <c r="D137" s="517"/>
      <c r="E137" s="517" t="s">
        <v>368</v>
      </c>
      <c r="F137" s="516">
        <v>3500000</v>
      </c>
      <c r="G137" s="516">
        <v>0</v>
      </c>
      <c r="H137" s="516">
        <v>0</v>
      </c>
      <c r="I137" s="516">
        <v>0</v>
      </c>
      <c r="J137" s="516">
        <v>0</v>
      </c>
      <c r="K137" s="517"/>
      <c r="L137" s="517"/>
      <c r="M137" s="255" t="s">
        <v>412</v>
      </c>
    </row>
    <row r="138" spans="1:13" ht="25.5">
      <c r="A138" s="517"/>
      <c r="B138" s="517"/>
      <c r="C138" s="517"/>
      <c r="D138" s="517"/>
      <c r="E138" s="517"/>
      <c r="F138" s="516"/>
      <c r="G138" s="516"/>
      <c r="H138" s="516"/>
      <c r="I138" s="516"/>
      <c r="J138" s="516"/>
      <c r="K138" s="517"/>
      <c r="L138" s="517"/>
      <c r="M138" s="255" t="s">
        <v>413</v>
      </c>
    </row>
    <row r="139" spans="1:13">
      <c r="A139" s="520" t="s">
        <v>555</v>
      </c>
      <c r="B139" s="520"/>
      <c r="C139" s="520"/>
      <c r="D139" s="520"/>
      <c r="E139" s="520"/>
      <c r="F139" s="254">
        <v>0</v>
      </c>
      <c r="G139" s="254">
        <v>0</v>
      </c>
      <c r="H139" s="254">
        <v>0</v>
      </c>
      <c r="I139" s="254">
        <v>0</v>
      </c>
      <c r="J139" s="254">
        <v>0</v>
      </c>
      <c r="K139" s="255"/>
      <c r="L139" s="255"/>
      <c r="M139" s="255"/>
    </row>
    <row r="140" spans="1:13" ht="25.5">
      <c r="A140" s="517">
        <v>49</v>
      </c>
      <c r="B140" s="517"/>
      <c r="C140" s="517" t="s">
        <v>555</v>
      </c>
      <c r="D140" s="517"/>
      <c r="E140" s="517" t="s">
        <v>368</v>
      </c>
      <c r="F140" s="516">
        <v>4500000</v>
      </c>
      <c r="G140" s="516">
        <v>0</v>
      </c>
      <c r="H140" s="516">
        <v>0</v>
      </c>
      <c r="I140" s="516">
        <v>0</v>
      </c>
      <c r="J140" s="516">
        <v>0</v>
      </c>
      <c r="K140" s="517"/>
      <c r="L140" s="517"/>
      <c r="M140" s="255" t="s">
        <v>412</v>
      </c>
    </row>
    <row r="141" spans="1:13" ht="25.5">
      <c r="A141" s="517"/>
      <c r="B141" s="517"/>
      <c r="C141" s="517"/>
      <c r="D141" s="517"/>
      <c r="E141" s="517"/>
      <c r="F141" s="516"/>
      <c r="G141" s="516"/>
      <c r="H141" s="516"/>
      <c r="I141" s="516"/>
      <c r="J141" s="516"/>
      <c r="K141" s="517"/>
      <c r="L141" s="517"/>
      <c r="M141" s="255" t="s">
        <v>413</v>
      </c>
    </row>
    <row r="142" spans="1:13">
      <c r="A142" s="520" t="s">
        <v>556</v>
      </c>
      <c r="B142" s="520"/>
      <c r="C142" s="520"/>
      <c r="D142" s="520"/>
      <c r="E142" s="520"/>
      <c r="F142" s="254">
        <v>0</v>
      </c>
      <c r="G142" s="254">
        <v>0</v>
      </c>
      <c r="H142" s="254">
        <v>0</v>
      </c>
      <c r="I142" s="254">
        <v>0</v>
      </c>
      <c r="J142" s="254">
        <v>0</v>
      </c>
      <c r="K142" s="255"/>
      <c r="L142" s="255"/>
      <c r="M142" s="255"/>
    </row>
    <row r="143" spans="1:13" ht="25.5">
      <c r="A143" s="517">
        <v>50</v>
      </c>
      <c r="B143" s="517"/>
      <c r="C143" s="517" t="s">
        <v>557</v>
      </c>
      <c r="D143" s="517"/>
      <c r="E143" s="517" t="s">
        <v>558</v>
      </c>
      <c r="F143" s="516">
        <v>896944</v>
      </c>
      <c r="G143" s="516">
        <v>862446</v>
      </c>
      <c r="H143" s="516">
        <v>733079.1</v>
      </c>
      <c r="I143" s="516">
        <v>129366.9</v>
      </c>
      <c r="J143" s="516">
        <v>0</v>
      </c>
      <c r="K143" s="517"/>
      <c r="L143" s="255" t="s">
        <v>472</v>
      </c>
      <c r="M143" s="255" t="s">
        <v>547</v>
      </c>
    </row>
    <row r="144" spans="1:13" ht="25.5">
      <c r="A144" s="517"/>
      <c r="B144" s="517"/>
      <c r="C144" s="517"/>
      <c r="D144" s="517"/>
      <c r="E144" s="517"/>
      <c r="F144" s="516"/>
      <c r="G144" s="516"/>
      <c r="H144" s="516"/>
      <c r="I144" s="516"/>
      <c r="J144" s="516"/>
      <c r="K144" s="517"/>
      <c r="L144" s="255" t="s">
        <v>559</v>
      </c>
      <c r="M144" s="255" t="s">
        <v>560</v>
      </c>
    </row>
    <row r="145" spans="1:14" ht="25.5">
      <c r="A145" s="517">
        <v>51</v>
      </c>
      <c r="B145" s="517"/>
      <c r="C145" s="517" t="s">
        <v>561</v>
      </c>
      <c r="D145" s="517"/>
      <c r="E145" s="517" t="s">
        <v>558</v>
      </c>
      <c r="F145" s="516">
        <v>651853</v>
      </c>
      <c r="G145" s="516">
        <v>626782</v>
      </c>
      <c r="H145" s="516">
        <v>548434.25</v>
      </c>
      <c r="I145" s="516">
        <v>78347.75</v>
      </c>
      <c r="J145" s="516">
        <v>0</v>
      </c>
      <c r="K145" s="517"/>
      <c r="L145" s="517" t="s">
        <v>562</v>
      </c>
      <c r="M145" s="255" t="s">
        <v>547</v>
      </c>
    </row>
    <row r="146" spans="1:14" ht="25.5">
      <c r="A146" s="517"/>
      <c r="B146" s="517"/>
      <c r="C146" s="517"/>
      <c r="D146" s="517"/>
      <c r="E146" s="517"/>
      <c r="F146" s="516"/>
      <c r="G146" s="516"/>
      <c r="H146" s="516"/>
      <c r="I146" s="516"/>
      <c r="J146" s="516"/>
      <c r="K146" s="517"/>
      <c r="L146" s="517"/>
      <c r="M146" s="255" t="s">
        <v>560</v>
      </c>
    </row>
    <row r="147" spans="1:14">
      <c r="A147" s="520" t="s">
        <v>563</v>
      </c>
      <c r="B147" s="520"/>
      <c r="C147" s="520"/>
      <c r="D147" s="520"/>
      <c r="E147" s="520"/>
      <c r="F147" s="254">
        <v>0</v>
      </c>
      <c r="G147" s="254">
        <v>0</v>
      </c>
      <c r="H147" s="254">
        <v>0</v>
      </c>
      <c r="I147" s="254">
        <v>0</v>
      </c>
      <c r="J147" s="254">
        <v>0</v>
      </c>
      <c r="K147" s="255"/>
      <c r="L147" s="255"/>
      <c r="M147" s="255"/>
    </row>
    <row r="148" spans="1:14" ht="51">
      <c r="A148" s="517">
        <v>52</v>
      </c>
      <c r="B148" s="517"/>
      <c r="C148" s="517" t="s">
        <v>564</v>
      </c>
      <c r="D148" s="517"/>
      <c r="E148" s="517" t="s">
        <v>565</v>
      </c>
      <c r="F148" s="516">
        <v>3556100</v>
      </c>
      <c r="G148" s="516">
        <v>3556100</v>
      </c>
      <c r="H148" s="516">
        <v>2933782.5</v>
      </c>
      <c r="I148" s="516">
        <v>622317.5</v>
      </c>
      <c r="J148" s="516">
        <v>0</v>
      </c>
      <c r="K148" s="517"/>
      <c r="L148" s="255" t="s">
        <v>566</v>
      </c>
      <c r="M148" s="255" t="s">
        <v>412</v>
      </c>
    </row>
    <row r="149" spans="1:14" ht="25.5">
      <c r="A149" s="517"/>
      <c r="B149" s="517"/>
      <c r="C149" s="517"/>
      <c r="D149" s="517"/>
      <c r="E149" s="517"/>
      <c r="F149" s="516"/>
      <c r="G149" s="516"/>
      <c r="H149" s="516"/>
      <c r="I149" s="516"/>
      <c r="J149" s="516"/>
      <c r="K149" s="517"/>
      <c r="L149" s="255" t="s">
        <v>567</v>
      </c>
      <c r="M149" s="255" t="s">
        <v>413</v>
      </c>
    </row>
    <row r="150" spans="1:14" ht="51">
      <c r="A150" s="517">
        <v>53</v>
      </c>
      <c r="B150" s="517"/>
      <c r="C150" s="517" t="s">
        <v>568</v>
      </c>
      <c r="D150" s="517"/>
      <c r="E150" s="517" t="s">
        <v>565</v>
      </c>
      <c r="F150" s="516">
        <v>1664760</v>
      </c>
      <c r="G150" s="516">
        <v>1664760</v>
      </c>
      <c r="H150" s="516">
        <v>1230257</v>
      </c>
      <c r="I150" s="516">
        <v>434503</v>
      </c>
      <c r="J150" s="516">
        <v>0</v>
      </c>
      <c r="K150" s="517"/>
      <c r="L150" s="255" t="s">
        <v>569</v>
      </c>
      <c r="M150" s="255" t="s">
        <v>412</v>
      </c>
      <c r="N150">
        <f>G150-H150</f>
        <v>434503</v>
      </c>
    </row>
    <row r="151" spans="1:14" ht="25.5">
      <c r="A151" s="517"/>
      <c r="B151" s="517"/>
      <c r="C151" s="517"/>
      <c r="D151" s="517"/>
      <c r="E151" s="517"/>
      <c r="F151" s="516"/>
      <c r="G151" s="516"/>
      <c r="H151" s="516"/>
      <c r="I151" s="516"/>
      <c r="J151" s="516"/>
      <c r="K151" s="517"/>
      <c r="L151" s="255" t="s">
        <v>570</v>
      </c>
      <c r="M151" s="255" t="s">
        <v>413</v>
      </c>
      <c r="N151">
        <f t="shared" ref="N151:N158" si="1">G151-H151</f>
        <v>0</v>
      </c>
    </row>
    <row r="152" spans="1:14" ht="51">
      <c r="A152" s="517">
        <v>54</v>
      </c>
      <c r="B152" s="517"/>
      <c r="C152" s="517" t="s">
        <v>571</v>
      </c>
      <c r="D152" s="517"/>
      <c r="E152" s="517" t="s">
        <v>572</v>
      </c>
      <c r="F152" s="516">
        <v>2967770</v>
      </c>
      <c r="G152" s="516">
        <v>2967770</v>
      </c>
      <c r="H152" s="516">
        <v>2133826</v>
      </c>
      <c r="I152" s="516">
        <v>833944</v>
      </c>
      <c r="J152" s="516">
        <v>0</v>
      </c>
      <c r="K152" s="517"/>
      <c r="L152" s="255" t="s">
        <v>569</v>
      </c>
      <c r="M152" s="255" t="s">
        <v>412</v>
      </c>
      <c r="N152">
        <f t="shared" si="1"/>
        <v>833944</v>
      </c>
    </row>
    <row r="153" spans="1:14" ht="25.5">
      <c r="A153" s="517"/>
      <c r="B153" s="517"/>
      <c r="C153" s="517"/>
      <c r="D153" s="517"/>
      <c r="E153" s="517"/>
      <c r="F153" s="516"/>
      <c r="G153" s="516"/>
      <c r="H153" s="516"/>
      <c r="I153" s="516"/>
      <c r="J153" s="516"/>
      <c r="K153" s="517"/>
      <c r="L153" s="255" t="s">
        <v>567</v>
      </c>
      <c r="M153" s="255" t="s">
        <v>413</v>
      </c>
      <c r="N153">
        <f t="shared" si="1"/>
        <v>0</v>
      </c>
    </row>
    <row r="154" spans="1:14" ht="38.25">
      <c r="A154" s="517">
        <v>55</v>
      </c>
      <c r="B154" s="517"/>
      <c r="C154" s="517" t="s">
        <v>573</v>
      </c>
      <c r="D154" s="517"/>
      <c r="E154" s="517" t="s">
        <v>574</v>
      </c>
      <c r="F154" s="516">
        <v>3614270</v>
      </c>
      <c r="G154" s="516">
        <v>3614270</v>
      </c>
      <c r="H154" s="516">
        <v>3198628.95</v>
      </c>
      <c r="I154" s="516">
        <v>415641.05</v>
      </c>
      <c r="J154" s="516">
        <v>0</v>
      </c>
      <c r="K154" s="517"/>
      <c r="L154" s="255" t="s">
        <v>575</v>
      </c>
      <c r="M154" s="255" t="s">
        <v>412</v>
      </c>
      <c r="N154">
        <f t="shared" si="1"/>
        <v>415641.04999999981</v>
      </c>
    </row>
    <row r="155" spans="1:14" ht="25.5">
      <c r="A155" s="517"/>
      <c r="B155" s="517"/>
      <c r="C155" s="517"/>
      <c r="D155" s="517"/>
      <c r="E155" s="517"/>
      <c r="F155" s="516"/>
      <c r="G155" s="516"/>
      <c r="H155" s="516"/>
      <c r="I155" s="516"/>
      <c r="J155" s="516"/>
      <c r="K155" s="517"/>
      <c r="L155" s="255" t="s">
        <v>567</v>
      </c>
      <c r="M155" s="255" t="s">
        <v>560</v>
      </c>
      <c r="N155">
        <f t="shared" si="1"/>
        <v>0</v>
      </c>
    </row>
    <row r="156" spans="1:14" ht="51">
      <c r="A156" s="517">
        <v>56</v>
      </c>
      <c r="B156" s="517"/>
      <c r="C156" s="517" t="s">
        <v>576</v>
      </c>
      <c r="D156" s="517"/>
      <c r="E156" s="517" t="s">
        <v>577</v>
      </c>
      <c r="F156" s="516">
        <v>4037100</v>
      </c>
      <c r="G156" s="516">
        <v>4037100</v>
      </c>
      <c r="H156" s="516">
        <v>3270051</v>
      </c>
      <c r="I156" s="516">
        <v>767049</v>
      </c>
      <c r="J156" s="516">
        <v>0</v>
      </c>
      <c r="K156" s="517"/>
      <c r="L156" s="255" t="s">
        <v>578</v>
      </c>
      <c r="M156" s="255" t="s">
        <v>412</v>
      </c>
      <c r="N156">
        <f t="shared" si="1"/>
        <v>767049</v>
      </c>
    </row>
    <row r="157" spans="1:14" ht="25.5">
      <c r="A157" s="517"/>
      <c r="B157" s="517"/>
      <c r="C157" s="517"/>
      <c r="D157" s="517"/>
      <c r="E157" s="517"/>
      <c r="F157" s="516"/>
      <c r="G157" s="516"/>
      <c r="H157" s="516"/>
      <c r="I157" s="516"/>
      <c r="J157" s="516"/>
      <c r="K157" s="517"/>
      <c r="L157" s="255" t="s">
        <v>570</v>
      </c>
      <c r="M157" s="255" t="s">
        <v>413</v>
      </c>
      <c r="N157">
        <f t="shared" si="1"/>
        <v>0</v>
      </c>
    </row>
    <row r="158" spans="1:14" ht="51">
      <c r="A158" s="517">
        <v>57</v>
      </c>
      <c r="B158" s="517"/>
      <c r="C158" s="517" t="s">
        <v>579</v>
      </c>
      <c r="D158" s="517"/>
      <c r="E158" s="517" t="s">
        <v>577</v>
      </c>
      <c r="F158" s="516">
        <v>3332950</v>
      </c>
      <c r="G158" s="516">
        <v>3332950</v>
      </c>
      <c r="H158" s="516">
        <v>2283071.75</v>
      </c>
      <c r="I158" s="516">
        <v>1049878.25</v>
      </c>
      <c r="J158" s="516">
        <v>0</v>
      </c>
      <c r="K158" s="517"/>
      <c r="L158" s="255" t="s">
        <v>578</v>
      </c>
      <c r="M158" s="517"/>
      <c r="N158">
        <f t="shared" si="1"/>
        <v>1049878.25</v>
      </c>
    </row>
    <row r="159" spans="1:14">
      <c r="A159" s="517"/>
      <c r="B159" s="517"/>
      <c r="C159" s="517"/>
      <c r="D159" s="517"/>
      <c r="E159" s="517"/>
      <c r="F159" s="516"/>
      <c r="G159" s="516"/>
      <c r="H159" s="516"/>
      <c r="I159" s="516"/>
      <c r="J159" s="516"/>
      <c r="K159" s="517"/>
      <c r="L159" s="255" t="s">
        <v>570</v>
      </c>
      <c r="M159" s="517"/>
      <c r="N159">
        <f t="shared" ref="N159" si="2">H159-I159</f>
        <v>0</v>
      </c>
    </row>
    <row r="160" spans="1:14">
      <c r="A160" s="520" t="s">
        <v>580</v>
      </c>
      <c r="B160" s="520"/>
      <c r="C160" s="520"/>
      <c r="D160" s="520"/>
      <c r="E160" s="520"/>
      <c r="F160" s="254">
        <v>0</v>
      </c>
      <c r="G160" s="254">
        <v>0</v>
      </c>
      <c r="H160" s="254">
        <f>H158+H156+H154+H152+H148</f>
        <v>13819360.199999999</v>
      </c>
      <c r="I160" s="254">
        <f>I158+I156+I154+I152+I148</f>
        <v>3688829.8</v>
      </c>
      <c r="J160" s="254">
        <v>0</v>
      </c>
      <c r="K160" s="255"/>
      <c r="L160" s="255"/>
      <c r="M160" s="255"/>
    </row>
    <row r="161" spans="1:13" ht="26.25" customHeight="1">
      <c r="A161" s="517">
        <v>58</v>
      </c>
      <c r="B161" s="517" t="s">
        <v>581</v>
      </c>
      <c r="C161" s="517"/>
      <c r="D161" s="517"/>
      <c r="E161" s="255" t="s">
        <v>582</v>
      </c>
      <c r="F161" s="516">
        <v>2416895</v>
      </c>
      <c r="G161" s="516">
        <v>2042895</v>
      </c>
      <c r="H161" s="516">
        <v>1726245.6</v>
      </c>
      <c r="I161" s="516">
        <v>316649.40000000002</v>
      </c>
      <c r="J161" s="516">
        <v>0</v>
      </c>
      <c r="K161" s="517"/>
      <c r="L161" s="255" t="s">
        <v>584</v>
      </c>
      <c r="M161" s="255" t="s">
        <v>412</v>
      </c>
    </row>
    <row r="162" spans="1:13" ht="25.5">
      <c r="A162" s="517"/>
      <c r="B162" s="517"/>
      <c r="C162" s="517"/>
      <c r="D162" s="517"/>
      <c r="E162" s="255" t="s">
        <v>583</v>
      </c>
      <c r="F162" s="516"/>
      <c r="G162" s="516"/>
      <c r="H162" s="516"/>
      <c r="I162" s="516"/>
      <c r="J162" s="516"/>
      <c r="K162" s="517"/>
      <c r="L162" s="255" t="s">
        <v>585</v>
      </c>
      <c r="M162" s="255" t="s">
        <v>413</v>
      </c>
    </row>
    <row r="163" spans="1:13">
      <c r="A163" s="255"/>
      <c r="B163" s="517"/>
      <c r="C163" s="517"/>
      <c r="D163" s="517"/>
      <c r="E163" s="255"/>
      <c r="F163" s="257">
        <v>112575191.84999999</v>
      </c>
      <c r="G163" s="257">
        <v>102852201.84999999</v>
      </c>
      <c r="H163" s="257">
        <v>87918992.730000004</v>
      </c>
      <c r="I163" s="257">
        <v>11330976.119999999</v>
      </c>
      <c r="J163" s="257">
        <v>47746032.810000002</v>
      </c>
      <c r="K163" s="255"/>
      <c r="L163" s="255"/>
      <c r="M163" s="255"/>
    </row>
    <row r="164" spans="1:13">
      <c r="A164" s="517" t="s">
        <v>586</v>
      </c>
      <c r="B164" s="517"/>
      <c r="C164" s="517"/>
      <c r="D164" s="517"/>
      <c r="E164" s="517"/>
      <c r="F164" s="254">
        <v>0</v>
      </c>
      <c r="G164" s="254">
        <v>0</v>
      </c>
      <c r="H164" s="254">
        <v>0</v>
      </c>
      <c r="I164" s="254">
        <v>0</v>
      </c>
      <c r="J164" s="254">
        <v>0</v>
      </c>
      <c r="K164" s="255"/>
      <c r="L164" s="255"/>
      <c r="M164" s="255"/>
    </row>
    <row r="165" spans="1:13">
      <c r="A165" s="520">
        <v>59</v>
      </c>
      <c r="B165" s="520"/>
      <c r="C165" s="520" t="s">
        <v>587</v>
      </c>
      <c r="D165" s="520"/>
      <c r="E165" s="520" t="s">
        <v>588</v>
      </c>
      <c r="F165" s="516">
        <v>1802612</v>
      </c>
      <c r="G165" s="516">
        <v>0</v>
      </c>
      <c r="H165" s="516">
        <v>0</v>
      </c>
      <c r="I165" s="516">
        <v>0</v>
      </c>
      <c r="J165" s="516">
        <v>0</v>
      </c>
      <c r="K165" s="517"/>
      <c r="L165" s="517"/>
      <c r="M165" s="517" t="s">
        <v>589</v>
      </c>
    </row>
    <row r="166" spans="1:13">
      <c r="A166" s="520"/>
      <c r="B166" s="520"/>
      <c r="C166" s="520"/>
      <c r="D166" s="520"/>
      <c r="E166" s="520"/>
      <c r="F166" s="516"/>
      <c r="G166" s="516"/>
      <c r="H166" s="516"/>
      <c r="I166" s="516"/>
      <c r="J166" s="516"/>
      <c r="K166" s="517"/>
      <c r="L166" s="517"/>
      <c r="M166" s="517"/>
    </row>
    <row r="167" spans="1:13" ht="38.25">
      <c r="A167" s="520">
        <v>60</v>
      </c>
      <c r="B167" s="520"/>
      <c r="C167" s="520" t="s">
        <v>590</v>
      </c>
      <c r="D167" s="520"/>
      <c r="E167" s="258" t="s">
        <v>588</v>
      </c>
      <c r="F167" s="254">
        <v>2250311</v>
      </c>
      <c r="G167" s="254">
        <v>0</v>
      </c>
      <c r="H167" s="254">
        <v>0</v>
      </c>
      <c r="I167" s="254">
        <v>0</v>
      </c>
      <c r="J167" s="254">
        <v>0</v>
      </c>
      <c r="K167" s="255"/>
      <c r="L167" s="255"/>
      <c r="M167" s="255" t="s">
        <v>591</v>
      </c>
    </row>
    <row r="168" spans="1:13" ht="38.25">
      <c r="A168" s="520">
        <v>61</v>
      </c>
      <c r="B168" s="520"/>
      <c r="C168" s="520" t="s">
        <v>592</v>
      </c>
      <c r="D168" s="520"/>
      <c r="E168" s="258" t="s">
        <v>588</v>
      </c>
      <c r="F168" s="254">
        <v>2150611</v>
      </c>
      <c r="G168" s="254">
        <v>0</v>
      </c>
      <c r="H168" s="254">
        <v>0</v>
      </c>
      <c r="I168" s="254">
        <v>0</v>
      </c>
      <c r="J168" s="254">
        <v>0</v>
      </c>
      <c r="K168" s="255"/>
      <c r="L168" s="255"/>
      <c r="M168" s="255" t="s">
        <v>593</v>
      </c>
    </row>
    <row r="169" spans="1:13">
      <c r="A169" s="517">
        <v>62</v>
      </c>
      <c r="B169" s="517"/>
      <c r="C169" s="517" t="s">
        <v>594</v>
      </c>
      <c r="D169" s="517"/>
      <c r="E169" s="517" t="s">
        <v>588</v>
      </c>
      <c r="F169" s="516">
        <v>2322770</v>
      </c>
      <c r="G169" s="516">
        <v>0</v>
      </c>
      <c r="H169" s="516">
        <v>0</v>
      </c>
      <c r="I169" s="516">
        <v>0</v>
      </c>
      <c r="J169" s="516">
        <v>0</v>
      </c>
      <c r="K169" s="517"/>
      <c r="L169" s="517"/>
      <c r="M169" s="517" t="s">
        <v>595</v>
      </c>
    </row>
    <row r="170" spans="1:13">
      <c r="A170" s="517"/>
      <c r="B170" s="517"/>
      <c r="C170" s="517"/>
      <c r="D170" s="517"/>
      <c r="E170" s="517"/>
      <c r="F170" s="516"/>
      <c r="G170" s="516"/>
      <c r="H170" s="516"/>
      <c r="I170" s="516"/>
      <c r="J170" s="516"/>
      <c r="K170" s="517"/>
      <c r="L170" s="517"/>
      <c r="M170" s="517"/>
    </row>
    <row r="171" spans="1:13" ht="38.25">
      <c r="A171" s="517">
        <v>63</v>
      </c>
      <c r="B171" s="517"/>
      <c r="C171" s="517" t="s">
        <v>596</v>
      </c>
      <c r="D171" s="517"/>
      <c r="E171" s="255" t="s">
        <v>588</v>
      </c>
      <c r="F171" s="254">
        <v>2389480</v>
      </c>
      <c r="G171" s="254">
        <v>0</v>
      </c>
      <c r="H171" s="254">
        <v>0</v>
      </c>
      <c r="I171" s="254">
        <v>0</v>
      </c>
      <c r="J171" s="254">
        <v>0</v>
      </c>
      <c r="K171" s="255"/>
      <c r="L171" s="255"/>
      <c r="M171" s="255" t="s">
        <v>595</v>
      </c>
    </row>
    <row r="172" spans="1:13">
      <c r="A172" s="517">
        <v>64</v>
      </c>
      <c r="B172" s="517"/>
      <c r="C172" s="519" t="s">
        <v>597</v>
      </c>
      <c r="D172" s="519"/>
      <c r="E172" s="520" t="s">
        <v>588</v>
      </c>
      <c r="F172" s="516">
        <v>2565163</v>
      </c>
      <c r="G172" s="516">
        <v>0</v>
      </c>
      <c r="H172" s="516">
        <v>0</v>
      </c>
      <c r="I172" s="516">
        <v>0</v>
      </c>
      <c r="J172" s="516">
        <v>0</v>
      </c>
      <c r="K172" s="517"/>
      <c r="L172" s="517"/>
      <c r="M172" s="517" t="s">
        <v>599</v>
      </c>
    </row>
    <row r="173" spans="1:13">
      <c r="A173" s="517"/>
      <c r="B173" s="517"/>
      <c r="C173" s="519" t="s">
        <v>598</v>
      </c>
      <c r="D173" s="519"/>
      <c r="E173" s="520"/>
      <c r="F173" s="516"/>
      <c r="G173" s="516"/>
      <c r="H173" s="516"/>
      <c r="I173" s="516"/>
      <c r="J173" s="516"/>
      <c r="K173" s="517"/>
      <c r="L173" s="517"/>
      <c r="M173" s="517"/>
    </row>
    <row r="174" spans="1:13">
      <c r="A174" s="517"/>
      <c r="B174" s="517"/>
      <c r="C174" s="518"/>
      <c r="D174" s="518"/>
      <c r="E174" s="255"/>
      <c r="F174" s="267">
        <v>126056138.84999999</v>
      </c>
      <c r="G174" s="268">
        <v>102852201.84999999</v>
      </c>
      <c r="H174" s="254">
        <v>87918992.730000004</v>
      </c>
      <c r="I174" s="254">
        <v>11330976.119999999</v>
      </c>
      <c r="J174" s="255">
        <v>47746032.810000002</v>
      </c>
      <c r="K174" s="255"/>
      <c r="L174" s="255"/>
      <c r="M174" s="255"/>
    </row>
  </sheetData>
  <mergeCells count="582">
    <mergeCell ref="A3:E3"/>
    <mergeCell ref="A4:B6"/>
    <mergeCell ref="C4:D6"/>
    <mergeCell ref="E4:E6"/>
    <mergeCell ref="F4:F6"/>
    <mergeCell ref="G4:G6"/>
    <mergeCell ref="H4:H6"/>
    <mergeCell ref="I4:I6"/>
    <mergeCell ref="A1:C1"/>
    <mergeCell ref="J4:J6"/>
    <mergeCell ref="K4:K6"/>
    <mergeCell ref="A7:E7"/>
    <mergeCell ref="A8:B9"/>
    <mergeCell ref="C8:D9"/>
    <mergeCell ref="E8:E9"/>
    <mergeCell ref="F8:F9"/>
    <mergeCell ref="G8:G9"/>
    <mergeCell ref="H8:H9"/>
    <mergeCell ref="I8:I9"/>
    <mergeCell ref="J8:J9"/>
    <mergeCell ref="K8:K9"/>
    <mergeCell ref="A10:B11"/>
    <mergeCell ref="C10:D11"/>
    <mergeCell ref="E10:E11"/>
    <mergeCell ref="F10:F11"/>
    <mergeCell ref="G10:G11"/>
    <mergeCell ref="H10:H11"/>
    <mergeCell ref="I10:I11"/>
    <mergeCell ref="J10:J11"/>
    <mergeCell ref="K10:K11"/>
    <mergeCell ref="A12:B13"/>
    <mergeCell ref="C12:D13"/>
    <mergeCell ref="E12:E13"/>
    <mergeCell ref="F12:F13"/>
    <mergeCell ref="G12:G13"/>
    <mergeCell ref="H12:H13"/>
    <mergeCell ref="I12:I13"/>
    <mergeCell ref="J12:J13"/>
    <mergeCell ref="K12:K13"/>
    <mergeCell ref="I14:I16"/>
    <mergeCell ref="J14:J16"/>
    <mergeCell ref="K14:K16"/>
    <mergeCell ref="A17:B18"/>
    <mergeCell ref="C17:D18"/>
    <mergeCell ref="E17:E18"/>
    <mergeCell ref="F17:F18"/>
    <mergeCell ref="G17:G18"/>
    <mergeCell ref="H17:H18"/>
    <mergeCell ref="I17:I18"/>
    <mergeCell ref="A14:B16"/>
    <mergeCell ref="C14:D16"/>
    <mergeCell ref="E14:E16"/>
    <mergeCell ref="F14:F16"/>
    <mergeCell ref="G14:G16"/>
    <mergeCell ref="H14:H16"/>
    <mergeCell ref="J17:J18"/>
    <mergeCell ref="K17:K18"/>
    <mergeCell ref="L19:L20"/>
    <mergeCell ref="A21:B23"/>
    <mergeCell ref="C21:D23"/>
    <mergeCell ref="E21:E23"/>
    <mergeCell ref="F21:F23"/>
    <mergeCell ref="G21:G23"/>
    <mergeCell ref="H21:H23"/>
    <mergeCell ref="I21:I23"/>
    <mergeCell ref="J21:J23"/>
    <mergeCell ref="K21:K23"/>
    <mergeCell ref="A19:B20"/>
    <mergeCell ref="C19:D20"/>
    <mergeCell ref="E19:E20"/>
    <mergeCell ref="F19:F20"/>
    <mergeCell ref="G19:G20"/>
    <mergeCell ref="H19:H20"/>
    <mergeCell ref="I19:I20"/>
    <mergeCell ref="J19:J20"/>
    <mergeCell ref="K19:K20"/>
    <mergeCell ref="A24:E24"/>
    <mergeCell ref="A25:B28"/>
    <mergeCell ref="C25:D28"/>
    <mergeCell ref="E25:E28"/>
    <mergeCell ref="F25:F28"/>
    <mergeCell ref="G25:G28"/>
    <mergeCell ref="H25:H28"/>
    <mergeCell ref="I25:I28"/>
    <mergeCell ref="J25:J28"/>
    <mergeCell ref="K25:K28"/>
    <mergeCell ref="A29:B32"/>
    <mergeCell ref="C29:D32"/>
    <mergeCell ref="E29:E32"/>
    <mergeCell ref="F29:F32"/>
    <mergeCell ref="G29:G32"/>
    <mergeCell ref="H29:H32"/>
    <mergeCell ref="I29:I32"/>
    <mergeCell ref="J29:J32"/>
    <mergeCell ref="K29:K32"/>
    <mergeCell ref="I33:I36"/>
    <mergeCell ref="J33:J36"/>
    <mergeCell ref="K33:K36"/>
    <mergeCell ref="A38:E38"/>
    <mergeCell ref="A39:B41"/>
    <mergeCell ref="C39:D41"/>
    <mergeCell ref="E39:E41"/>
    <mergeCell ref="F39:F41"/>
    <mergeCell ref="G39:G41"/>
    <mergeCell ref="H39:H41"/>
    <mergeCell ref="A33:B36"/>
    <mergeCell ref="C33:D36"/>
    <mergeCell ref="E33:E36"/>
    <mergeCell ref="F33:F36"/>
    <mergeCell ref="G33:G36"/>
    <mergeCell ref="H33:H36"/>
    <mergeCell ref="I39:I41"/>
    <mergeCell ref="J39:J41"/>
    <mergeCell ref="K39:K41"/>
    <mergeCell ref="A42:B43"/>
    <mergeCell ref="C42:D43"/>
    <mergeCell ref="E42:E43"/>
    <mergeCell ref="F42:F43"/>
    <mergeCell ref="G42:G43"/>
    <mergeCell ref="H42:H43"/>
    <mergeCell ref="I42:I43"/>
    <mergeCell ref="J42:J43"/>
    <mergeCell ref="K42:K43"/>
    <mergeCell ref="A44:B46"/>
    <mergeCell ref="C44:D46"/>
    <mergeCell ref="E44:E46"/>
    <mergeCell ref="F44:F46"/>
    <mergeCell ref="G44:G46"/>
    <mergeCell ref="H44:H46"/>
    <mergeCell ref="I44:I46"/>
    <mergeCell ref="J44:J46"/>
    <mergeCell ref="K44:K46"/>
    <mergeCell ref="K47:K48"/>
    <mergeCell ref="A49:B52"/>
    <mergeCell ref="C49:D52"/>
    <mergeCell ref="E49:E52"/>
    <mergeCell ref="F49:F52"/>
    <mergeCell ref="G49:G52"/>
    <mergeCell ref="H49:H52"/>
    <mergeCell ref="I49:I52"/>
    <mergeCell ref="J49:J52"/>
    <mergeCell ref="K49:K52"/>
    <mergeCell ref="A47:B48"/>
    <mergeCell ref="C47:D47"/>
    <mergeCell ref="C48:D48"/>
    <mergeCell ref="E47:E48"/>
    <mergeCell ref="F47:F48"/>
    <mergeCell ref="G47:G48"/>
    <mergeCell ref="H47:H48"/>
    <mergeCell ref="I47:I48"/>
    <mergeCell ref="J47:J48"/>
    <mergeCell ref="G53:G55"/>
    <mergeCell ref="H53:H55"/>
    <mergeCell ref="I53:I55"/>
    <mergeCell ref="J53:J55"/>
    <mergeCell ref="K53:K55"/>
    <mergeCell ref="A56:B58"/>
    <mergeCell ref="C56:D58"/>
    <mergeCell ref="E56:E58"/>
    <mergeCell ref="F56:F58"/>
    <mergeCell ref="G56:G58"/>
    <mergeCell ref="A53:B55"/>
    <mergeCell ref="C53:D53"/>
    <mergeCell ref="C54:D54"/>
    <mergeCell ref="C55:D55"/>
    <mergeCell ref="E53:E55"/>
    <mergeCell ref="F53:F55"/>
    <mergeCell ref="H56:H58"/>
    <mergeCell ref="I56:I58"/>
    <mergeCell ref="J56:J58"/>
    <mergeCell ref="K56:K58"/>
    <mergeCell ref="A59:B60"/>
    <mergeCell ref="C59:D60"/>
    <mergeCell ref="E59:E60"/>
    <mergeCell ref="F59:F60"/>
    <mergeCell ref="G59:G60"/>
    <mergeCell ref="H59:H60"/>
    <mergeCell ref="I59:I60"/>
    <mergeCell ref="J59:J60"/>
    <mergeCell ref="K59:K60"/>
    <mergeCell ref="A61:B63"/>
    <mergeCell ref="C61:D63"/>
    <mergeCell ref="E61:E63"/>
    <mergeCell ref="F61:F63"/>
    <mergeCell ref="G61:G63"/>
    <mergeCell ref="H61:H63"/>
    <mergeCell ref="I61:I63"/>
    <mergeCell ref="J61:J63"/>
    <mergeCell ref="K61:K63"/>
    <mergeCell ref="K64:K65"/>
    <mergeCell ref="A66:B68"/>
    <mergeCell ref="C66:D68"/>
    <mergeCell ref="E66:E68"/>
    <mergeCell ref="F66:F68"/>
    <mergeCell ref="G66:G68"/>
    <mergeCell ref="H66:H68"/>
    <mergeCell ref="I66:I68"/>
    <mergeCell ref="J66:J68"/>
    <mergeCell ref="K66:K68"/>
    <mergeCell ref="A64:B65"/>
    <mergeCell ref="C64:D64"/>
    <mergeCell ref="C65:D65"/>
    <mergeCell ref="E64:E65"/>
    <mergeCell ref="F64:F65"/>
    <mergeCell ref="G64:G65"/>
    <mergeCell ref="H64:H65"/>
    <mergeCell ref="I64:I65"/>
    <mergeCell ref="J64:J65"/>
    <mergeCell ref="A69:B71"/>
    <mergeCell ref="C69:D71"/>
    <mergeCell ref="E69:E71"/>
    <mergeCell ref="F69:F71"/>
    <mergeCell ref="G69:G71"/>
    <mergeCell ref="H69:H71"/>
    <mergeCell ref="I69:I71"/>
    <mergeCell ref="J69:J71"/>
    <mergeCell ref="K69:K71"/>
    <mergeCell ref="A85:B85"/>
    <mergeCell ref="C85:D85"/>
    <mergeCell ref="I72:I74"/>
    <mergeCell ref="J72:J74"/>
    <mergeCell ref="K72:K74"/>
    <mergeCell ref="A75:B78"/>
    <mergeCell ref="C75:D78"/>
    <mergeCell ref="E75:E78"/>
    <mergeCell ref="F75:F78"/>
    <mergeCell ref="G75:G78"/>
    <mergeCell ref="H75:H78"/>
    <mergeCell ref="I75:I78"/>
    <mergeCell ref="A72:B74"/>
    <mergeCell ref="C72:D74"/>
    <mergeCell ref="E72:E74"/>
    <mergeCell ref="F72:F74"/>
    <mergeCell ref="G72:G74"/>
    <mergeCell ref="H72:H74"/>
    <mergeCell ref="J75:J78"/>
    <mergeCell ref="K75:K78"/>
    <mergeCell ref="K79:K81"/>
    <mergeCell ref="A82:B84"/>
    <mergeCell ref="C82:D84"/>
    <mergeCell ref="E82:E84"/>
    <mergeCell ref="F82:F84"/>
    <mergeCell ref="G82:G84"/>
    <mergeCell ref="H82:H84"/>
    <mergeCell ref="I82:I84"/>
    <mergeCell ref="J82:J84"/>
    <mergeCell ref="K82:K84"/>
    <mergeCell ref="A79:B81"/>
    <mergeCell ref="C79:D81"/>
    <mergeCell ref="E79:E81"/>
    <mergeCell ref="F79:F81"/>
    <mergeCell ref="G79:G81"/>
    <mergeCell ref="H79:H81"/>
    <mergeCell ref="I79:I81"/>
    <mergeCell ref="J79:J81"/>
    <mergeCell ref="J86:J88"/>
    <mergeCell ref="K86:K88"/>
    <mergeCell ref="A89:E89"/>
    <mergeCell ref="A90:B91"/>
    <mergeCell ref="C90:D91"/>
    <mergeCell ref="F90:F91"/>
    <mergeCell ref="G90:G91"/>
    <mergeCell ref="H90:H91"/>
    <mergeCell ref="I90:I91"/>
    <mergeCell ref="J90:J91"/>
    <mergeCell ref="A86:B88"/>
    <mergeCell ref="C86:D88"/>
    <mergeCell ref="E86:E88"/>
    <mergeCell ref="F86:F88"/>
    <mergeCell ref="G86:G88"/>
    <mergeCell ref="H86:H88"/>
    <mergeCell ref="I86:I88"/>
    <mergeCell ref="K90:K91"/>
    <mergeCell ref="L90:L91"/>
    <mergeCell ref="A92:B94"/>
    <mergeCell ref="C92:D94"/>
    <mergeCell ref="E92:E94"/>
    <mergeCell ref="F92:F94"/>
    <mergeCell ref="G92:G94"/>
    <mergeCell ref="H92:H94"/>
    <mergeCell ref="I92:I94"/>
    <mergeCell ref="J92:J94"/>
    <mergeCell ref="K92:K94"/>
    <mergeCell ref="A95:B96"/>
    <mergeCell ref="C95:D96"/>
    <mergeCell ref="E95:E96"/>
    <mergeCell ref="F95:F96"/>
    <mergeCell ref="G95:G96"/>
    <mergeCell ref="H95:H96"/>
    <mergeCell ref="I95:I96"/>
    <mergeCell ref="J95:J96"/>
    <mergeCell ref="K95:K96"/>
    <mergeCell ref="I97:I98"/>
    <mergeCell ref="J97:J98"/>
    <mergeCell ref="K97:K98"/>
    <mergeCell ref="A99:B101"/>
    <mergeCell ref="C99:D101"/>
    <mergeCell ref="E99:E101"/>
    <mergeCell ref="F99:F101"/>
    <mergeCell ref="G99:G101"/>
    <mergeCell ref="H99:H101"/>
    <mergeCell ref="I99:I101"/>
    <mergeCell ref="A97:B98"/>
    <mergeCell ref="C97:D98"/>
    <mergeCell ref="E97:E98"/>
    <mergeCell ref="F97:F98"/>
    <mergeCell ref="G97:G98"/>
    <mergeCell ref="H97:H98"/>
    <mergeCell ref="J99:J101"/>
    <mergeCell ref="K99:K101"/>
    <mergeCell ref="A102:B104"/>
    <mergeCell ref="C102:D104"/>
    <mergeCell ref="E102:E104"/>
    <mergeCell ref="F102:F104"/>
    <mergeCell ref="G102:G104"/>
    <mergeCell ref="H102:H104"/>
    <mergeCell ref="I102:I104"/>
    <mergeCell ref="J102:J104"/>
    <mergeCell ref="K102:K104"/>
    <mergeCell ref="A105:B108"/>
    <mergeCell ref="C105:D108"/>
    <mergeCell ref="E105:E108"/>
    <mergeCell ref="F105:F108"/>
    <mergeCell ref="G105:G108"/>
    <mergeCell ref="H105:H108"/>
    <mergeCell ref="I105:I108"/>
    <mergeCell ref="J105:J108"/>
    <mergeCell ref="K105:K108"/>
    <mergeCell ref="I111:I112"/>
    <mergeCell ref="J111:J112"/>
    <mergeCell ref="K111:K112"/>
    <mergeCell ref="A109:B109"/>
    <mergeCell ref="C109:D109"/>
    <mergeCell ref="A110:E110"/>
    <mergeCell ref="A111:B112"/>
    <mergeCell ref="C111:D112"/>
    <mergeCell ref="E111:E112"/>
    <mergeCell ref="A113:E113"/>
    <mergeCell ref="A114:B115"/>
    <mergeCell ref="C114:D115"/>
    <mergeCell ref="E114:E115"/>
    <mergeCell ref="F114:F115"/>
    <mergeCell ref="G114:G115"/>
    <mergeCell ref="F111:F112"/>
    <mergeCell ref="G111:G112"/>
    <mergeCell ref="H111:H112"/>
    <mergeCell ref="H114:H115"/>
    <mergeCell ref="I114:I115"/>
    <mergeCell ref="J114:J115"/>
    <mergeCell ref="K114:K115"/>
    <mergeCell ref="L114:L115"/>
    <mergeCell ref="A116:B117"/>
    <mergeCell ref="C116:D117"/>
    <mergeCell ref="E116:E117"/>
    <mergeCell ref="F116:F117"/>
    <mergeCell ref="G116:G117"/>
    <mergeCell ref="H116:H117"/>
    <mergeCell ref="I116:I117"/>
    <mergeCell ref="J116:J117"/>
    <mergeCell ref="K116:K117"/>
    <mergeCell ref="L116:L117"/>
    <mergeCell ref="L118:L119"/>
    <mergeCell ref="A120:B121"/>
    <mergeCell ref="C120:D121"/>
    <mergeCell ref="E120:E121"/>
    <mergeCell ref="F120:F121"/>
    <mergeCell ref="G120:G121"/>
    <mergeCell ref="H120:H121"/>
    <mergeCell ref="I120:I121"/>
    <mergeCell ref="J120:J121"/>
    <mergeCell ref="K120:K121"/>
    <mergeCell ref="L120:L121"/>
    <mergeCell ref="A118:B119"/>
    <mergeCell ref="C118:D119"/>
    <mergeCell ref="E118:E119"/>
    <mergeCell ref="F118:F119"/>
    <mergeCell ref="G118:G119"/>
    <mergeCell ref="H118:H119"/>
    <mergeCell ref="I118:I119"/>
    <mergeCell ref="J118:J119"/>
    <mergeCell ref="K118:K119"/>
    <mergeCell ref="L122:L123"/>
    <mergeCell ref="A124:B126"/>
    <mergeCell ref="C124:D126"/>
    <mergeCell ref="E124:E126"/>
    <mergeCell ref="F124:F126"/>
    <mergeCell ref="G124:G126"/>
    <mergeCell ref="H124:H126"/>
    <mergeCell ref="I124:I126"/>
    <mergeCell ref="J124:J126"/>
    <mergeCell ref="L124:L126"/>
    <mergeCell ref="A122:B123"/>
    <mergeCell ref="C122:D123"/>
    <mergeCell ref="E122:E123"/>
    <mergeCell ref="F122:F123"/>
    <mergeCell ref="G122:G123"/>
    <mergeCell ref="H122:H123"/>
    <mergeCell ref="I122:I123"/>
    <mergeCell ref="J122:J123"/>
    <mergeCell ref="K122:K123"/>
    <mergeCell ref="K130:K131"/>
    <mergeCell ref="L130:L131"/>
    <mergeCell ref="A132:E132"/>
    <mergeCell ref="I127:I128"/>
    <mergeCell ref="J127:J128"/>
    <mergeCell ref="K127:K128"/>
    <mergeCell ref="L127:L128"/>
    <mergeCell ref="A129:E129"/>
    <mergeCell ref="A130:B131"/>
    <mergeCell ref="C130:D131"/>
    <mergeCell ref="E130:E131"/>
    <mergeCell ref="F130:F131"/>
    <mergeCell ref="G130:G131"/>
    <mergeCell ref="A127:B128"/>
    <mergeCell ref="C127:D128"/>
    <mergeCell ref="E127:E128"/>
    <mergeCell ref="F127:F128"/>
    <mergeCell ref="G127:G128"/>
    <mergeCell ref="H127:H128"/>
    <mergeCell ref="H130:H131"/>
    <mergeCell ref="I130:I131"/>
    <mergeCell ref="J130:J131"/>
    <mergeCell ref="I133:I135"/>
    <mergeCell ref="J133:J135"/>
    <mergeCell ref="K133:K135"/>
    <mergeCell ref="A136:E136"/>
    <mergeCell ref="A137:B138"/>
    <mergeCell ref="C137:D138"/>
    <mergeCell ref="E137:E138"/>
    <mergeCell ref="F137:F138"/>
    <mergeCell ref="G137:G138"/>
    <mergeCell ref="H137:H138"/>
    <mergeCell ref="A133:B135"/>
    <mergeCell ref="C133:D135"/>
    <mergeCell ref="E133:E135"/>
    <mergeCell ref="F133:F135"/>
    <mergeCell ref="G133:G135"/>
    <mergeCell ref="H133:H135"/>
    <mergeCell ref="H140:H141"/>
    <mergeCell ref="I140:I141"/>
    <mergeCell ref="J140:J141"/>
    <mergeCell ref="K140:K141"/>
    <mergeCell ref="L140:L141"/>
    <mergeCell ref="A142:E142"/>
    <mergeCell ref="I137:I138"/>
    <mergeCell ref="J137:J138"/>
    <mergeCell ref="K137:K138"/>
    <mergeCell ref="L137:L138"/>
    <mergeCell ref="A139:E139"/>
    <mergeCell ref="A140:B141"/>
    <mergeCell ref="C140:D141"/>
    <mergeCell ref="E140:E141"/>
    <mergeCell ref="F140:F141"/>
    <mergeCell ref="G140:G141"/>
    <mergeCell ref="I143:I144"/>
    <mergeCell ref="J143:J144"/>
    <mergeCell ref="K143:K144"/>
    <mergeCell ref="A145:B146"/>
    <mergeCell ref="C145:D146"/>
    <mergeCell ref="E145:E146"/>
    <mergeCell ref="F145:F146"/>
    <mergeCell ref="G145:G146"/>
    <mergeCell ref="H145:H146"/>
    <mergeCell ref="I145:I146"/>
    <mergeCell ref="A143:B144"/>
    <mergeCell ref="C143:D144"/>
    <mergeCell ref="E143:E144"/>
    <mergeCell ref="F143:F144"/>
    <mergeCell ref="G143:G144"/>
    <mergeCell ref="H143:H144"/>
    <mergeCell ref="J145:J146"/>
    <mergeCell ref="K145:K146"/>
    <mergeCell ref="L145:L146"/>
    <mergeCell ref="A147:E147"/>
    <mergeCell ref="A148:B149"/>
    <mergeCell ref="C148:D149"/>
    <mergeCell ref="E148:E149"/>
    <mergeCell ref="F148:F149"/>
    <mergeCell ref="G148:G149"/>
    <mergeCell ref="H148:H149"/>
    <mergeCell ref="I148:I149"/>
    <mergeCell ref="J148:J149"/>
    <mergeCell ref="K148:K149"/>
    <mergeCell ref="A150:B151"/>
    <mergeCell ref="C150:D151"/>
    <mergeCell ref="E150:E151"/>
    <mergeCell ref="F150:F151"/>
    <mergeCell ref="G150:G151"/>
    <mergeCell ref="H150:H151"/>
    <mergeCell ref="I150:I151"/>
    <mergeCell ref="J150:J151"/>
    <mergeCell ref="K150:K151"/>
    <mergeCell ref="A152:B153"/>
    <mergeCell ref="C152:D153"/>
    <mergeCell ref="E152:E153"/>
    <mergeCell ref="F152:F153"/>
    <mergeCell ref="G152:G153"/>
    <mergeCell ref="H152:H153"/>
    <mergeCell ref="I152:I153"/>
    <mergeCell ref="J152:J153"/>
    <mergeCell ref="K152:K153"/>
    <mergeCell ref="A154:B155"/>
    <mergeCell ref="C154:D155"/>
    <mergeCell ref="E154:E155"/>
    <mergeCell ref="F154:F155"/>
    <mergeCell ref="G154:G155"/>
    <mergeCell ref="H154:H155"/>
    <mergeCell ref="I154:I155"/>
    <mergeCell ref="J154:J155"/>
    <mergeCell ref="K154:K155"/>
    <mergeCell ref="I156:I157"/>
    <mergeCell ref="J156:J157"/>
    <mergeCell ref="K156:K157"/>
    <mergeCell ref="A158:B159"/>
    <mergeCell ref="C158:D159"/>
    <mergeCell ref="E158:E159"/>
    <mergeCell ref="F158:F159"/>
    <mergeCell ref="G158:G159"/>
    <mergeCell ref="H158:H159"/>
    <mergeCell ref="I158:I159"/>
    <mergeCell ref="A156:B157"/>
    <mergeCell ref="C156:D157"/>
    <mergeCell ref="E156:E157"/>
    <mergeCell ref="F156:F157"/>
    <mergeCell ref="G156:G157"/>
    <mergeCell ref="H156:H157"/>
    <mergeCell ref="J158:J159"/>
    <mergeCell ref="K158:K159"/>
    <mergeCell ref="M158:M159"/>
    <mergeCell ref="A160:E160"/>
    <mergeCell ref="A161:A162"/>
    <mergeCell ref="B161:D162"/>
    <mergeCell ref="F161:F162"/>
    <mergeCell ref="G161:G162"/>
    <mergeCell ref="H161:H162"/>
    <mergeCell ref="I161:I162"/>
    <mergeCell ref="L165:L166"/>
    <mergeCell ref="M165:M166"/>
    <mergeCell ref="J161:J162"/>
    <mergeCell ref="K161:K162"/>
    <mergeCell ref="B163:D163"/>
    <mergeCell ref="A164:E164"/>
    <mergeCell ref="A165:B166"/>
    <mergeCell ref="C165:D166"/>
    <mergeCell ref="E165:E166"/>
    <mergeCell ref="F165:F166"/>
    <mergeCell ref="G165:G166"/>
    <mergeCell ref="H165:H166"/>
    <mergeCell ref="A168:B168"/>
    <mergeCell ref="C168:D168"/>
    <mergeCell ref="A169:B170"/>
    <mergeCell ref="C169:D170"/>
    <mergeCell ref="E169:E170"/>
    <mergeCell ref="F169:F170"/>
    <mergeCell ref="I165:I166"/>
    <mergeCell ref="J165:J166"/>
    <mergeCell ref="K165:K166"/>
    <mergeCell ref="A167:B167"/>
    <mergeCell ref="C167:D167"/>
    <mergeCell ref="I172:I173"/>
    <mergeCell ref="J172:J173"/>
    <mergeCell ref="K172:K173"/>
    <mergeCell ref="L172:L173"/>
    <mergeCell ref="M172:M173"/>
    <mergeCell ref="A174:B174"/>
    <mergeCell ref="C174:D174"/>
    <mergeCell ref="M169:M170"/>
    <mergeCell ref="A171:B171"/>
    <mergeCell ref="C171:D171"/>
    <mergeCell ref="A172:B173"/>
    <mergeCell ref="C172:D172"/>
    <mergeCell ref="C173:D173"/>
    <mergeCell ref="E172:E173"/>
    <mergeCell ref="F172:F173"/>
    <mergeCell ref="G172:G173"/>
    <mergeCell ref="H172:H173"/>
    <mergeCell ref="G169:G170"/>
    <mergeCell ref="H169:H170"/>
    <mergeCell ref="I169:I170"/>
    <mergeCell ref="J169:J170"/>
    <mergeCell ref="K169:K170"/>
    <mergeCell ref="L169:L170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K29"/>
  <sheetViews>
    <sheetView topLeftCell="A15" workbookViewId="0">
      <selection activeCell="E25" sqref="E25"/>
    </sheetView>
  </sheetViews>
  <sheetFormatPr defaultRowHeight="15"/>
  <cols>
    <col min="1" max="1" width="4.42578125" style="59" customWidth="1"/>
    <col min="2" max="2" width="36.7109375" style="57" customWidth="1"/>
    <col min="3" max="3" width="10.85546875" style="58" customWidth="1"/>
    <col min="4" max="4" width="12.28515625" style="59" customWidth="1"/>
    <col min="5" max="5" width="14" style="11" customWidth="1"/>
    <col min="6" max="6" width="32.28515625" style="2" customWidth="1"/>
    <col min="7" max="7" width="15.28515625" style="2" customWidth="1"/>
    <col min="8" max="8" width="21.5703125" style="2" customWidth="1"/>
    <col min="9" max="9" width="22.5703125" style="2" customWidth="1"/>
    <col min="10" max="10" width="9.42578125" style="11" bestFit="1" customWidth="1"/>
    <col min="11" max="11" width="18.28515625" style="2" customWidth="1"/>
  </cols>
  <sheetData>
    <row r="1" spans="1:11">
      <c r="A1" s="385" t="s">
        <v>190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</row>
    <row r="2" spans="1:11" ht="32.25" customHeight="1">
      <c r="A2" s="385" t="s">
        <v>191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</row>
    <row r="3" spans="1:11">
      <c r="A3" s="385" t="s">
        <v>192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</row>
    <row r="4" spans="1:11">
      <c r="A4" s="386" t="s">
        <v>2</v>
      </c>
      <c r="B4" s="387" t="s">
        <v>155</v>
      </c>
      <c r="C4" s="389" t="s">
        <v>156</v>
      </c>
      <c r="D4" s="390" t="s">
        <v>193</v>
      </c>
      <c r="E4" s="391" t="s">
        <v>158</v>
      </c>
      <c r="F4" s="391"/>
      <c r="G4" s="392" t="s">
        <v>159</v>
      </c>
      <c r="H4" s="392" t="s">
        <v>194</v>
      </c>
      <c r="I4" s="391" t="s">
        <v>195</v>
      </c>
      <c r="J4" s="391" t="s">
        <v>196</v>
      </c>
      <c r="K4" s="391"/>
    </row>
    <row r="5" spans="1:11" ht="51.75" customHeight="1">
      <c r="A5" s="386"/>
      <c r="B5" s="388"/>
      <c r="C5" s="389"/>
      <c r="D5" s="390"/>
      <c r="E5" s="43" t="s">
        <v>197</v>
      </c>
      <c r="F5" s="44" t="s">
        <v>198</v>
      </c>
      <c r="G5" s="393"/>
      <c r="H5" s="393"/>
      <c r="I5" s="391"/>
      <c r="J5" s="43" t="s">
        <v>197</v>
      </c>
      <c r="K5" s="44" t="s">
        <v>199</v>
      </c>
    </row>
    <row r="6" spans="1:11" ht="76.5" customHeight="1">
      <c r="A6" s="245">
        <v>1</v>
      </c>
      <c r="B6" s="140" t="s">
        <v>200</v>
      </c>
      <c r="C6" s="247">
        <v>594</v>
      </c>
      <c r="D6" s="47">
        <v>555.75923</v>
      </c>
      <c r="E6" s="238">
        <v>555.76</v>
      </c>
      <c r="F6" s="233" t="s">
        <v>352</v>
      </c>
      <c r="G6" s="47"/>
      <c r="H6" s="45" t="s">
        <v>202</v>
      </c>
      <c r="I6" s="48"/>
      <c r="J6" s="6">
        <f>D6-E6</f>
        <v>-7.6999999998861313E-4</v>
      </c>
      <c r="K6" s="49"/>
    </row>
    <row r="7" spans="1:11" ht="76.5" customHeight="1">
      <c r="A7" s="246">
        <v>2</v>
      </c>
      <c r="B7" s="140" t="s">
        <v>353</v>
      </c>
      <c r="C7" s="244">
        <v>104</v>
      </c>
      <c r="D7" s="51">
        <v>0</v>
      </c>
      <c r="E7" s="52">
        <v>0</v>
      </c>
      <c r="F7" s="48"/>
      <c r="G7" s="52"/>
      <c r="H7" s="7"/>
      <c r="I7" s="48"/>
      <c r="J7" s="6">
        <f t="shared" ref="J7:J24" si="0">D7-E7</f>
        <v>0</v>
      </c>
      <c r="K7" s="49"/>
    </row>
    <row r="8" spans="1:11" ht="60.75" customHeight="1">
      <c r="A8" s="246">
        <v>3</v>
      </c>
      <c r="B8" s="140" t="s">
        <v>203</v>
      </c>
      <c r="C8" s="244">
        <v>1034</v>
      </c>
      <c r="D8" s="51">
        <v>1220.38527</v>
      </c>
      <c r="E8" s="52">
        <v>1220.38527</v>
      </c>
      <c r="F8" s="233" t="s">
        <v>352</v>
      </c>
      <c r="G8" s="52"/>
      <c r="H8" s="53" t="s">
        <v>202</v>
      </c>
      <c r="I8" s="48"/>
      <c r="J8" s="6">
        <f t="shared" si="0"/>
        <v>0</v>
      </c>
      <c r="K8" s="49"/>
    </row>
    <row r="9" spans="1:11" ht="64.5" customHeight="1">
      <c r="A9" s="246">
        <v>4</v>
      </c>
      <c r="B9" s="140" t="s">
        <v>354</v>
      </c>
      <c r="C9" s="244">
        <v>20</v>
      </c>
      <c r="D9" s="51">
        <v>20</v>
      </c>
      <c r="E9" s="238">
        <v>20</v>
      </c>
      <c r="F9" s="233" t="s">
        <v>352</v>
      </c>
      <c r="G9" s="47"/>
      <c r="H9" s="54"/>
      <c r="I9" s="48"/>
      <c r="J9" s="6">
        <f t="shared" si="0"/>
        <v>0</v>
      </c>
      <c r="K9" s="7"/>
    </row>
    <row r="10" spans="1:11" ht="135">
      <c r="A10" s="246">
        <v>5</v>
      </c>
      <c r="B10" s="140" t="s">
        <v>204</v>
      </c>
      <c r="C10" s="244">
        <v>20</v>
      </c>
      <c r="D10" s="51">
        <v>20</v>
      </c>
      <c r="E10" s="235">
        <v>20</v>
      </c>
      <c r="F10" s="233" t="s">
        <v>352</v>
      </c>
      <c r="G10" s="51"/>
      <c r="H10" s="7"/>
      <c r="I10" s="48"/>
      <c r="J10" s="6">
        <f t="shared" si="0"/>
        <v>0</v>
      </c>
      <c r="K10" s="7"/>
    </row>
    <row r="11" spans="1:11" ht="80.25" customHeight="1">
      <c r="A11" s="246">
        <v>6</v>
      </c>
      <c r="B11" s="140" t="s">
        <v>205</v>
      </c>
      <c r="C11" s="244">
        <v>50</v>
      </c>
      <c r="D11" s="51">
        <v>113.66888</v>
      </c>
      <c r="E11" s="235">
        <v>113.66888</v>
      </c>
      <c r="F11" s="50" t="s">
        <v>201</v>
      </c>
      <c r="G11" s="51"/>
      <c r="H11" s="7"/>
      <c r="I11" s="48"/>
      <c r="J11" s="6">
        <f t="shared" si="0"/>
        <v>0</v>
      </c>
      <c r="K11" s="7"/>
    </row>
    <row r="12" spans="1:11" ht="45">
      <c r="A12" s="246">
        <v>7</v>
      </c>
      <c r="B12" s="140" t="s">
        <v>206</v>
      </c>
      <c r="C12" s="244">
        <v>10</v>
      </c>
      <c r="D12" s="51">
        <v>0</v>
      </c>
      <c r="E12" s="235">
        <v>0</v>
      </c>
      <c r="F12" s="7"/>
      <c r="G12" s="51"/>
      <c r="H12" s="7"/>
      <c r="I12" s="48"/>
      <c r="J12" s="6">
        <f t="shared" si="0"/>
        <v>0</v>
      </c>
      <c r="K12" s="7"/>
    </row>
    <row r="13" spans="1:11" ht="47.25" customHeight="1">
      <c r="A13" s="246">
        <v>8</v>
      </c>
      <c r="B13" s="140" t="s">
        <v>207</v>
      </c>
      <c r="C13" s="244">
        <v>0</v>
      </c>
      <c r="D13" s="51">
        <v>0</v>
      </c>
      <c r="E13" s="235">
        <v>0</v>
      </c>
      <c r="F13" s="7"/>
      <c r="G13" s="51"/>
      <c r="H13" s="7"/>
      <c r="I13" s="7"/>
      <c r="J13" s="6">
        <f t="shared" si="0"/>
        <v>0</v>
      </c>
      <c r="K13" s="7"/>
    </row>
    <row r="14" spans="1:11" ht="35.25" customHeight="1">
      <c r="A14" s="246">
        <v>9</v>
      </c>
      <c r="B14" s="140" t="s">
        <v>355</v>
      </c>
      <c r="C14" s="244">
        <v>285</v>
      </c>
      <c r="D14" s="51">
        <v>187.18662</v>
      </c>
      <c r="E14" s="235">
        <v>0</v>
      </c>
      <c r="F14" s="7"/>
      <c r="G14" s="51"/>
      <c r="H14" s="7"/>
      <c r="I14" s="48"/>
      <c r="J14" s="6">
        <f t="shared" si="0"/>
        <v>187.18662</v>
      </c>
      <c r="K14" s="7" t="s">
        <v>208</v>
      </c>
    </row>
    <row r="15" spans="1:11" ht="32.25" customHeight="1">
      <c r="A15" s="246">
        <v>10</v>
      </c>
      <c r="B15" s="140" t="s">
        <v>209</v>
      </c>
      <c r="C15" s="244">
        <v>0</v>
      </c>
      <c r="D15" s="51">
        <v>0</v>
      </c>
      <c r="E15" s="235">
        <v>0</v>
      </c>
      <c r="F15" s="7"/>
      <c r="G15" s="230"/>
      <c r="H15" s="7"/>
      <c r="I15" s="48"/>
      <c r="J15" s="6">
        <f t="shared" si="0"/>
        <v>0</v>
      </c>
      <c r="K15" s="7"/>
    </row>
    <row r="16" spans="1:11" ht="35.25" customHeight="1">
      <c r="A16" s="246">
        <v>11</v>
      </c>
      <c r="B16" s="140" t="s">
        <v>210</v>
      </c>
      <c r="C16" s="244">
        <v>0</v>
      </c>
      <c r="D16" s="51">
        <v>0</v>
      </c>
      <c r="E16" s="235">
        <v>0</v>
      </c>
      <c r="F16" s="7"/>
      <c r="G16" s="230"/>
      <c r="H16" s="7"/>
      <c r="I16" s="48"/>
      <c r="J16" s="6">
        <f t="shared" si="0"/>
        <v>0</v>
      </c>
      <c r="K16" s="7"/>
    </row>
    <row r="17" spans="1:11" ht="45">
      <c r="A17" s="246">
        <v>12</v>
      </c>
      <c r="B17" s="140" t="s">
        <v>211</v>
      </c>
      <c r="C17" s="244">
        <v>0</v>
      </c>
      <c r="D17" s="51">
        <v>0</v>
      </c>
      <c r="E17" s="235">
        <v>0</v>
      </c>
      <c r="F17" s="7"/>
      <c r="G17" s="230"/>
      <c r="H17" s="7"/>
      <c r="I17" s="48"/>
      <c r="J17" s="6">
        <f t="shared" si="0"/>
        <v>0</v>
      </c>
      <c r="K17" s="7"/>
    </row>
    <row r="18" spans="1:11" ht="35.25" customHeight="1">
      <c r="A18" s="246">
        <v>13</v>
      </c>
      <c r="B18" s="140" t="s">
        <v>212</v>
      </c>
      <c r="C18" s="244">
        <v>0</v>
      </c>
      <c r="D18" s="51">
        <v>0</v>
      </c>
      <c r="E18" s="235">
        <v>0</v>
      </c>
      <c r="F18" s="239"/>
      <c r="G18" s="230"/>
      <c r="H18" s="7"/>
      <c r="I18" s="48"/>
      <c r="J18" s="6">
        <f t="shared" si="0"/>
        <v>0</v>
      </c>
      <c r="K18" s="7"/>
    </row>
    <row r="19" spans="1:11" ht="79.5" customHeight="1">
      <c r="A19" s="246">
        <v>14</v>
      </c>
      <c r="B19" s="140" t="s">
        <v>213</v>
      </c>
      <c r="C19" s="244">
        <v>250</v>
      </c>
      <c r="D19" s="51">
        <v>250</v>
      </c>
      <c r="E19" s="243">
        <v>250</v>
      </c>
      <c r="F19" s="233" t="s">
        <v>351</v>
      </c>
      <c r="G19" s="244"/>
      <c r="H19" s="7"/>
      <c r="I19" s="48"/>
      <c r="J19" s="6">
        <f t="shared" si="0"/>
        <v>0</v>
      </c>
      <c r="K19" s="229"/>
    </row>
    <row r="20" spans="1:11" ht="90.75" customHeight="1">
      <c r="A20" s="246">
        <v>15</v>
      </c>
      <c r="B20" s="140" t="s">
        <v>214</v>
      </c>
      <c r="C20" s="244">
        <v>10</v>
      </c>
      <c r="D20" s="51">
        <v>10</v>
      </c>
      <c r="E20" s="243">
        <v>10</v>
      </c>
      <c r="F20" s="233" t="s">
        <v>352</v>
      </c>
      <c r="G20" s="244"/>
      <c r="H20" s="7"/>
      <c r="I20" s="48"/>
      <c r="J20" s="6">
        <f t="shared" si="0"/>
        <v>0</v>
      </c>
      <c r="K20" s="7"/>
    </row>
    <row r="21" spans="1:11" ht="51.75" customHeight="1">
      <c r="A21" s="246">
        <v>16</v>
      </c>
      <c r="B21" s="140" t="s">
        <v>215</v>
      </c>
      <c r="C21" s="244">
        <v>0</v>
      </c>
      <c r="D21" s="51">
        <v>0</v>
      </c>
      <c r="E21" s="235">
        <v>0</v>
      </c>
      <c r="F21" s="241"/>
      <c r="G21" s="51"/>
      <c r="H21" s="7"/>
      <c r="I21" s="48"/>
      <c r="J21" s="6">
        <f t="shared" si="0"/>
        <v>0</v>
      </c>
      <c r="K21" s="7"/>
    </row>
    <row r="22" spans="1:11" ht="33.75" customHeight="1">
      <c r="A22" s="246">
        <v>17</v>
      </c>
      <c r="B22" s="140" t="s">
        <v>216</v>
      </c>
      <c r="C22" s="244">
        <v>20</v>
      </c>
      <c r="D22" s="51">
        <v>20</v>
      </c>
      <c r="E22" s="235">
        <v>0</v>
      </c>
      <c r="F22" s="7"/>
      <c r="G22" s="230"/>
      <c r="H22" s="7"/>
      <c r="I22" s="48"/>
      <c r="J22" s="6">
        <f t="shared" si="0"/>
        <v>20</v>
      </c>
      <c r="K22" s="7"/>
    </row>
    <row r="23" spans="1:11" ht="46.5" customHeight="1">
      <c r="A23" s="246">
        <v>18</v>
      </c>
      <c r="B23" s="140" t="s">
        <v>217</v>
      </c>
      <c r="C23" s="244">
        <v>0</v>
      </c>
      <c r="D23" s="51">
        <v>0</v>
      </c>
      <c r="E23" s="235">
        <v>0</v>
      </c>
      <c r="F23" s="7"/>
      <c r="G23" s="230"/>
      <c r="H23" s="7"/>
      <c r="I23" s="48"/>
      <c r="J23" s="6">
        <f t="shared" si="0"/>
        <v>0</v>
      </c>
      <c r="K23" s="7"/>
    </row>
    <row r="24" spans="1:11" ht="32.25" customHeight="1">
      <c r="A24" s="45">
        <v>19</v>
      </c>
      <c r="B24" s="248" t="s">
        <v>36</v>
      </c>
      <c r="C24" s="65">
        <f>SUM(C6:C23)</f>
        <v>2397</v>
      </c>
      <c r="D24" s="65">
        <f>SUM(D6:D23)</f>
        <v>2397</v>
      </c>
      <c r="E24" s="65">
        <f>SUM(E6:E23)</f>
        <v>2189.8141500000002</v>
      </c>
      <c r="F24" s="51"/>
      <c r="G24" s="51"/>
      <c r="H24" s="51"/>
      <c r="I24" s="51"/>
      <c r="J24" s="6">
        <f t="shared" si="0"/>
        <v>207.18584999999985</v>
      </c>
      <c r="K24" s="51"/>
    </row>
    <row r="25" spans="1:11">
      <c r="A25" s="64"/>
      <c r="B25" s="55"/>
      <c r="C25" s="8"/>
      <c r="D25" s="8"/>
      <c r="E25" s="8"/>
      <c r="F25" s="8"/>
      <c r="G25" s="8"/>
      <c r="H25" s="8"/>
      <c r="I25" s="8"/>
      <c r="J25" s="8"/>
      <c r="K25" s="8"/>
    </row>
    <row r="26" spans="1:11">
      <c r="A26" s="56"/>
    </row>
    <row r="27" spans="1:11">
      <c r="B27" s="382" t="s">
        <v>218</v>
      </c>
      <c r="C27" s="382"/>
      <c r="D27" s="382"/>
      <c r="E27" s="382"/>
      <c r="F27" s="382"/>
      <c r="G27" s="382"/>
      <c r="H27" s="382"/>
      <c r="I27" s="60"/>
      <c r="J27" s="383"/>
      <c r="K27" s="383"/>
    </row>
    <row r="28" spans="1:11" s="39" customFormat="1" ht="15" customHeight="1">
      <c r="A28" s="60"/>
      <c r="B28" s="384"/>
      <c r="C28" s="384"/>
      <c r="D28" s="384"/>
      <c r="E28" s="11"/>
      <c r="F28" s="2"/>
      <c r="G28" s="2"/>
      <c r="H28" s="2"/>
      <c r="I28" s="2"/>
      <c r="J28" s="11"/>
      <c r="K28" s="2"/>
    </row>
    <row r="29" spans="1:11">
      <c r="A29" s="62"/>
    </row>
  </sheetData>
  <mergeCells count="15">
    <mergeCell ref="B27:H27"/>
    <mergeCell ref="J27:K27"/>
    <mergeCell ref="B28:D28"/>
    <mergeCell ref="A1:K1"/>
    <mergeCell ref="A2:K2"/>
    <mergeCell ref="A3:K3"/>
    <mergeCell ref="A4:A5"/>
    <mergeCell ref="B4:B5"/>
    <mergeCell ref="C4:C5"/>
    <mergeCell ref="D4:D5"/>
    <mergeCell ref="E4:F4"/>
    <mergeCell ref="G4:G5"/>
    <mergeCell ref="H4:H5"/>
    <mergeCell ref="I4:I5"/>
    <mergeCell ref="J4:K4"/>
  </mergeCells>
  <pageMargins left="0.25" right="0.25" top="0.75" bottom="0.75" header="0.3" footer="0.3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K15"/>
  <sheetViews>
    <sheetView topLeftCell="A7" workbookViewId="0">
      <selection activeCell="J9" sqref="J9"/>
    </sheetView>
  </sheetViews>
  <sheetFormatPr defaultRowHeight="15"/>
  <cols>
    <col min="1" max="1" width="4.42578125" style="59" customWidth="1"/>
    <col min="2" max="2" width="36.7109375" style="61" customWidth="1"/>
    <col min="3" max="3" width="10.85546875" style="58" customWidth="1"/>
    <col min="4" max="4" width="10.42578125" style="59" customWidth="1"/>
    <col min="5" max="5" width="8.5703125" style="11" customWidth="1"/>
    <col min="6" max="6" width="27.28515625" style="2" customWidth="1"/>
    <col min="7" max="7" width="15.28515625" style="2" customWidth="1"/>
    <col min="8" max="8" width="28.7109375" style="2" customWidth="1"/>
    <col min="9" max="9" width="15.42578125" style="2" customWidth="1"/>
    <col min="10" max="10" width="9.140625" style="11"/>
    <col min="11" max="11" width="18.5703125" style="2" customWidth="1"/>
  </cols>
  <sheetData>
    <row r="1" spans="1:11">
      <c r="A1" s="385" t="s">
        <v>300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</row>
    <row r="2" spans="1:11" ht="33" customHeight="1">
      <c r="A2" s="394" t="s">
        <v>301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</row>
    <row r="3" spans="1:11" ht="15" customHeight="1">
      <c r="A3" s="395"/>
      <c r="B3" s="395"/>
      <c r="C3" s="395"/>
      <c r="D3" s="395"/>
      <c r="E3" s="395"/>
      <c r="F3" s="395"/>
      <c r="G3" s="395"/>
      <c r="H3" s="395"/>
      <c r="I3" s="395"/>
      <c r="J3" s="395"/>
      <c r="K3" s="395"/>
    </row>
    <row r="4" spans="1:11" ht="29.25" customHeight="1">
      <c r="A4" s="386" t="s">
        <v>2</v>
      </c>
      <c r="B4" s="387" t="s">
        <v>155</v>
      </c>
      <c r="C4" s="389" t="s">
        <v>156</v>
      </c>
      <c r="D4" s="390" t="s">
        <v>193</v>
      </c>
      <c r="E4" s="391" t="s">
        <v>158</v>
      </c>
      <c r="F4" s="391"/>
      <c r="G4" s="392" t="s">
        <v>159</v>
      </c>
      <c r="H4" s="392" t="s">
        <v>194</v>
      </c>
      <c r="I4" s="391" t="s">
        <v>195</v>
      </c>
      <c r="J4" s="391" t="s">
        <v>196</v>
      </c>
      <c r="K4" s="391"/>
    </row>
    <row r="5" spans="1:11" ht="45">
      <c r="A5" s="386"/>
      <c r="B5" s="396"/>
      <c r="C5" s="389"/>
      <c r="D5" s="390"/>
      <c r="E5" s="43" t="s">
        <v>197</v>
      </c>
      <c r="F5" s="44" t="s">
        <v>198</v>
      </c>
      <c r="G5" s="393"/>
      <c r="H5" s="393"/>
      <c r="I5" s="391"/>
      <c r="J5" s="43" t="s">
        <v>197</v>
      </c>
      <c r="K5" s="44" t="s">
        <v>199</v>
      </c>
    </row>
    <row r="6" spans="1:11" ht="107.25" customHeight="1">
      <c r="A6" s="101">
        <v>1</v>
      </c>
      <c r="B6" s="46" t="s">
        <v>302</v>
      </c>
      <c r="C6" s="88">
        <v>100</v>
      </c>
      <c r="D6" s="88"/>
      <c r="E6" s="6">
        <v>0</v>
      </c>
      <c r="F6" s="233"/>
      <c r="G6" s="88">
        <v>0</v>
      </c>
      <c r="H6" s="48"/>
      <c r="I6" s="44"/>
      <c r="J6" s="10">
        <f>C6-E6</f>
        <v>100</v>
      </c>
      <c r="K6" s="10"/>
    </row>
    <row r="7" spans="1:11" ht="171.75" customHeight="1">
      <c r="A7" s="48">
        <v>2</v>
      </c>
      <c r="B7" s="50" t="s">
        <v>303</v>
      </c>
      <c r="C7" s="51">
        <v>200</v>
      </c>
      <c r="D7" s="51"/>
      <c r="E7" s="6">
        <v>40</v>
      </c>
      <c r="F7" s="233" t="s">
        <v>304</v>
      </c>
      <c r="G7" s="88">
        <v>0</v>
      </c>
      <c r="H7" s="7"/>
      <c r="I7" s="44"/>
      <c r="J7" s="10">
        <f t="shared" ref="J7:J9" si="0">C7-E7</f>
        <v>160</v>
      </c>
      <c r="K7" s="7"/>
    </row>
    <row r="8" spans="1:11" ht="81.75" customHeight="1">
      <c r="A8" s="48">
        <v>3</v>
      </c>
      <c r="B8" s="50" t="s">
        <v>305</v>
      </c>
      <c r="C8" s="51">
        <v>100</v>
      </c>
      <c r="D8" s="51"/>
      <c r="E8" s="6">
        <v>100</v>
      </c>
      <c r="F8" s="233" t="s">
        <v>356</v>
      </c>
      <c r="G8" s="88">
        <v>0</v>
      </c>
      <c r="H8" s="7"/>
      <c r="I8" s="44"/>
      <c r="J8" s="10">
        <f t="shared" si="0"/>
        <v>0</v>
      </c>
      <c r="K8" s="7"/>
    </row>
    <row r="9" spans="1:11" ht="165">
      <c r="A9" s="48">
        <v>4</v>
      </c>
      <c r="B9" s="50" t="s">
        <v>306</v>
      </c>
      <c r="C9" s="51">
        <v>800</v>
      </c>
      <c r="D9" s="51"/>
      <c r="E9" s="6">
        <v>250.65</v>
      </c>
      <c r="F9" s="233" t="s">
        <v>307</v>
      </c>
      <c r="G9" s="88">
        <v>0</v>
      </c>
      <c r="H9" s="7"/>
      <c r="I9" s="44"/>
      <c r="J9" s="10">
        <f t="shared" si="0"/>
        <v>549.35</v>
      </c>
      <c r="K9" s="7"/>
    </row>
    <row r="10" spans="1:11">
      <c r="A10" s="159"/>
      <c r="B10" s="160" t="s">
        <v>54</v>
      </c>
      <c r="C10" s="161">
        <f>SUM(C6:C9)</f>
        <v>1200</v>
      </c>
      <c r="D10" s="161"/>
      <c r="E10" s="161">
        <f>SUM(E6:E9)</f>
        <v>390.65</v>
      </c>
      <c r="F10" s="161"/>
      <c r="G10" s="161">
        <f t="shared" ref="G10" si="1">SUM(G6:G9)</f>
        <v>0</v>
      </c>
      <c r="H10" s="161"/>
      <c r="I10" s="161"/>
      <c r="J10" s="161">
        <f>SUM(J6:J9)</f>
        <v>809.35</v>
      </c>
      <c r="K10" s="162"/>
    </row>
    <row r="11" spans="1:11">
      <c r="F11" s="11"/>
    </row>
    <row r="12" spans="1:11" ht="29.25" customHeight="1">
      <c r="A12" s="62"/>
      <c r="B12" s="383" t="s">
        <v>308</v>
      </c>
      <c r="C12" s="383"/>
      <c r="D12" s="383"/>
      <c r="E12" s="383"/>
      <c r="F12" s="383"/>
      <c r="G12" s="383"/>
      <c r="H12" s="383"/>
      <c r="I12" s="383"/>
      <c r="J12" s="384"/>
      <c r="K12" s="384"/>
    </row>
    <row r="13" spans="1:11">
      <c r="A13" s="62"/>
      <c r="B13" s="384"/>
      <c r="C13" s="384"/>
      <c r="D13" s="384"/>
      <c r="J13" s="11" t="s">
        <v>309</v>
      </c>
    </row>
    <row r="15" spans="1:11">
      <c r="H15" s="2" t="s">
        <v>309</v>
      </c>
    </row>
  </sheetData>
  <mergeCells count="15">
    <mergeCell ref="B12:I12"/>
    <mergeCell ref="J12:K12"/>
    <mergeCell ref="B13:D13"/>
    <mergeCell ref="A1:K1"/>
    <mergeCell ref="A2:K2"/>
    <mergeCell ref="A3:K3"/>
    <mergeCell ref="A4:A5"/>
    <mergeCell ref="B4:B5"/>
    <mergeCell ref="C4:C5"/>
    <mergeCell ref="D4:D5"/>
    <mergeCell ref="E4:F4"/>
    <mergeCell ref="G4:G5"/>
    <mergeCell ref="H4:H5"/>
    <mergeCell ref="I4:I5"/>
    <mergeCell ref="J4:K4"/>
  </mergeCells>
  <pageMargins left="0.7" right="0.7" top="0.75" bottom="0.75" header="0.3" footer="0.3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/>
  </sheetPr>
  <dimension ref="A2:K25"/>
  <sheetViews>
    <sheetView topLeftCell="A13" zoomScale="72" zoomScaleNormal="72" workbookViewId="0">
      <selection activeCell="M25" sqref="M25"/>
    </sheetView>
  </sheetViews>
  <sheetFormatPr defaultRowHeight="15.75"/>
  <cols>
    <col min="1" max="1" width="7.5703125" style="35" customWidth="1"/>
    <col min="2" max="2" width="51.28515625" style="35" customWidth="1"/>
    <col min="3" max="3" width="18.85546875" style="35" customWidth="1"/>
    <col min="4" max="4" width="18.5703125" style="35" customWidth="1"/>
    <col min="5" max="5" width="15.42578125" style="35" customWidth="1"/>
    <col min="6" max="6" width="16" style="35" customWidth="1"/>
    <col min="7" max="7" width="18" style="35" customWidth="1"/>
    <col min="8" max="8" width="30.85546875" style="35" customWidth="1"/>
    <col min="9" max="9" width="17.7109375" style="35" customWidth="1"/>
    <col min="10" max="10" width="18.140625" style="35" customWidth="1"/>
    <col min="11" max="11" width="20.28515625" style="35" customWidth="1"/>
    <col min="12" max="13" width="9.140625" style="35"/>
    <col min="14" max="14" width="53.5703125" style="35" customWidth="1"/>
    <col min="15" max="16384" width="9.140625" style="35"/>
  </cols>
  <sheetData>
    <row r="2" spans="1:11">
      <c r="A2" s="398" t="s">
        <v>620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</row>
    <row r="4" spans="1:11" ht="59.25" customHeight="1">
      <c r="A4" s="399" t="s">
        <v>2</v>
      </c>
      <c r="B4" s="399" t="s">
        <v>255</v>
      </c>
      <c r="C4" s="399" t="s">
        <v>156</v>
      </c>
      <c r="D4" s="399" t="s">
        <v>621</v>
      </c>
      <c r="E4" s="401" t="s">
        <v>158</v>
      </c>
      <c r="F4" s="402"/>
      <c r="G4" s="399" t="s">
        <v>159</v>
      </c>
      <c r="H4" s="399" t="s">
        <v>622</v>
      </c>
      <c r="I4" s="399" t="s">
        <v>161</v>
      </c>
      <c r="J4" s="403" t="s">
        <v>623</v>
      </c>
      <c r="K4" s="404"/>
    </row>
    <row r="5" spans="1:11" ht="60" customHeight="1">
      <c r="A5" s="400"/>
      <c r="B5" s="400"/>
      <c r="C5" s="400"/>
      <c r="D5" s="400"/>
      <c r="E5" s="273" t="s">
        <v>197</v>
      </c>
      <c r="F5" s="273" t="s">
        <v>258</v>
      </c>
      <c r="G5" s="400"/>
      <c r="H5" s="400"/>
      <c r="I5" s="400"/>
      <c r="J5" s="272" t="s">
        <v>197</v>
      </c>
      <c r="K5" s="273" t="s">
        <v>166</v>
      </c>
    </row>
    <row r="6" spans="1:11" ht="60.75" customHeight="1">
      <c r="A6" s="200">
        <v>1</v>
      </c>
      <c r="B6" s="201" t="s">
        <v>97</v>
      </c>
      <c r="C6" s="298">
        <v>60</v>
      </c>
      <c r="D6" s="297">
        <v>60</v>
      </c>
      <c r="E6" s="298">
        <v>0</v>
      </c>
      <c r="F6" s="298"/>
      <c r="G6" s="298"/>
      <c r="H6" s="299"/>
      <c r="I6" s="298"/>
      <c r="J6" s="298">
        <f>D6-E6</f>
        <v>60</v>
      </c>
      <c r="K6" s="298"/>
    </row>
    <row r="7" spans="1:11" ht="56.25" customHeight="1">
      <c r="A7" s="200">
        <v>2</v>
      </c>
      <c r="B7" s="201" t="s">
        <v>98</v>
      </c>
      <c r="C7" s="298">
        <v>50</v>
      </c>
      <c r="D7" s="297">
        <v>50</v>
      </c>
      <c r="E7" s="298">
        <v>0</v>
      </c>
      <c r="F7" s="298"/>
      <c r="G7" s="298"/>
      <c r="H7" s="298"/>
      <c r="I7" s="298"/>
      <c r="J7" s="298">
        <f t="shared" ref="J7:J22" si="0">D7-E7</f>
        <v>50</v>
      </c>
      <c r="K7" s="298"/>
    </row>
    <row r="8" spans="1:11" ht="36" customHeight="1">
      <c r="A8" s="200">
        <v>3</v>
      </c>
      <c r="B8" s="201" t="s">
        <v>99</v>
      </c>
      <c r="C8" s="298">
        <v>40</v>
      </c>
      <c r="D8" s="297">
        <v>0</v>
      </c>
      <c r="E8" s="298">
        <v>0</v>
      </c>
      <c r="F8" s="298"/>
      <c r="G8" s="298"/>
      <c r="H8" s="298"/>
      <c r="I8" s="298"/>
      <c r="J8" s="298">
        <f t="shared" si="0"/>
        <v>0</v>
      </c>
      <c r="K8" s="298"/>
    </row>
    <row r="9" spans="1:11" ht="67.5" customHeight="1">
      <c r="A9" s="200">
        <v>4</v>
      </c>
      <c r="B9" s="306" t="s">
        <v>100</v>
      </c>
      <c r="C9" s="298">
        <v>50</v>
      </c>
      <c r="D9" s="297">
        <v>50</v>
      </c>
      <c r="E9" s="298">
        <v>50</v>
      </c>
      <c r="F9" s="298" t="s">
        <v>628</v>
      </c>
      <c r="G9" s="298"/>
      <c r="H9" s="299" t="s">
        <v>631</v>
      </c>
      <c r="I9" s="298"/>
      <c r="J9" s="298">
        <f t="shared" si="0"/>
        <v>0</v>
      </c>
      <c r="K9" s="298"/>
    </row>
    <row r="10" spans="1:11" ht="81.75" customHeight="1">
      <c r="A10" s="200">
        <v>5</v>
      </c>
      <c r="B10" s="201" t="s">
        <v>101</v>
      </c>
      <c r="C10" s="298">
        <v>70</v>
      </c>
      <c r="D10" s="297">
        <v>70</v>
      </c>
      <c r="E10" s="298">
        <v>20</v>
      </c>
      <c r="F10" s="298" t="s">
        <v>624</v>
      </c>
      <c r="G10" s="298"/>
      <c r="H10" s="299" t="s">
        <v>625</v>
      </c>
      <c r="I10" s="298"/>
      <c r="J10" s="298">
        <f t="shared" si="0"/>
        <v>50</v>
      </c>
      <c r="K10" s="298"/>
    </row>
    <row r="11" spans="1:11" ht="39" customHeight="1">
      <c r="A11" s="200">
        <v>6</v>
      </c>
      <c r="B11" s="201" t="s">
        <v>102</v>
      </c>
      <c r="C11" s="298">
        <v>60</v>
      </c>
      <c r="D11" s="297">
        <v>0</v>
      </c>
      <c r="E11" s="298">
        <v>0</v>
      </c>
      <c r="F11" s="298"/>
      <c r="G11" s="298"/>
      <c r="H11" s="298"/>
      <c r="I11" s="298"/>
      <c r="J11" s="298">
        <f t="shared" si="0"/>
        <v>0</v>
      </c>
      <c r="K11" s="298"/>
    </row>
    <row r="12" spans="1:11" ht="83.25" customHeight="1">
      <c r="A12" s="200">
        <v>7</v>
      </c>
      <c r="B12" s="201" t="s">
        <v>103</v>
      </c>
      <c r="C12" s="298">
        <v>40</v>
      </c>
      <c r="D12" s="297">
        <v>0</v>
      </c>
      <c r="E12" s="298">
        <v>0</v>
      </c>
      <c r="F12" s="298"/>
      <c r="G12" s="298"/>
      <c r="H12" s="298"/>
      <c r="I12" s="298"/>
      <c r="J12" s="298">
        <f t="shared" si="0"/>
        <v>0</v>
      </c>
      <c r="K12" s="298"/>
    </row>
    <row r="13" spans="1:11" ht="45" customHeight="1">
      <c r="A13" s="200">
        <v>8</v>
      </c>
      <c r="B13" s="201" t="s">
        <v>104</v>
      </c>
      <c r="C13" s="298">
        <v>110</v>
      </c>
      <c r="D13" s="297">
        <v>0</v>
      </c>
      <c r="E13" s="298">
        <v>0</v>
      </c>
      <c r="F13" s="298"/>
      <c r="G13" s="298"/>
      <c r="H13" s="298"/>
      <c r="I13" s="298"/>
      <c r="J13" s="298">
        <f t="shared" si="0"/>
        <v>0</v>
      </c>
      <c r="K13" s="298"/>
    </row>
    <row r="14" spans="1:11" ht="39.75" customHeight="1">
      <c r="A14" s="171">
        <v>9</v>
      </c>
      <c r="B14" s="173" t="s">
        <v>105</v>
      </c>
      <c r="C14" s="297">
        <v>0</v>
      </c>
      <c r="D14" s="297">
        <v>0</v>
      </c>
      <c r="E14" s="301">
        <v>0</v>
      </c>
      <c r="F14" s="300"/>
      <c r="G14" s="300"/>
      <c r="H14" s="300"/>
      <c r="I14" s="300"/>
      <c r="J14" s="298">
        <f t="shared" si="0"/>
        <v>0</v>
      </c>
      <c r="K14" s="298"/>
    </row>
    <row r="15" spans="1:11" ht="36" customHeight="1">
      <c r="A15" s="200">
        <v>10</v>
      </c>
      <c r="B15" s="172" t="s">
        <v>124</v>
      </c>
      <c r="C15" s="297">
        <v>0</v>
      </c>
      <c r="D15" s="21">
        <v>2110.73</v>
      </c>
      <c r="E15" s="21">
        <v>0</v>
      </c>
      <c r="F15" s="302"/>
      <c r="G15" s="302"/>
      <c r="H15" s="302"/>
      <c r="I15" s="303"/>
      <c r="J15" s="298">
        <f t="shared" si="0"/>
        <v>2110.73</v>
      </c>
      <c r="K15" s="303"/>
    </row>
    <row r="16" spans="1:11" ht="51.75" customHeight="1">
      <c r="A16" s="200">
        <v>11</v>
      </c>
      <c r="B16" s="309" t="s">
        <v>639</v>
      </c>
      <c r="C16" s="297">
        <v>0</v>
      </c>
      <c r="D16" s="21">
        <v>2493.31</v>
      </c>
      <c r="E16" s="21">
        <v>0</v>
      </c>
      <c r="F16" s="284"/>
      <c r="G16" s="284"/>
      <c r="H16" s="284"/>
      <c r="I16" s="284"/>
      <c r="J16" s="298">
        <f t="shared" si="0"/>
        <v>2493.31</v>
      </c>
      <c r="K16" s="284"/>
    </row>
    <row r="17" spans="1:11" ht="93.75" customHeight="1">
      <c r="A17" s="171">
        <v>12</v>
      </c>
      <c r="B17" s="307" t="s">
        <v>329</v>
      </c>
      <c r="C17" s="297">
        <v>0</v>
      </c>
      <c r="D17" s="21">
        <v>60</v>
      </c>
      <c r="E17" s="21">
        <v>60</v>
      </c>
      <c r="F17" s="298" t="s">
        <v>629</v>
      </c>
      <c r="G17" s="284"/>
      <c r="H17" s="299" t="s">
        <v>630</v>
      </c>
      <c r="I17" s="284"/>
      <c r="J17" s="298">
        <f t="shared" si="0"/>
        <v>0</v>
      </c>
      <c r="K17" s="284"/>
    </row>
    <row r="18" spans="1:11" ht="53.25" customHeight="1">
      <c r="A18" s="200">
        <v>13</v>
      </c>
      <c r="B18" s="173" t="s">
        <v>637</v>
      </c>
      <c r="C18" s="297">
        <v>0</v>
      </c>
      <c r="D18" s="276">
        <v>5600</v>
      </c>
      <c r="E18" s="21">
        <v>0</v>
      </c>
      <c r="F18" s="284"/>
      <c r="G18" s="284"/>
      <c r="H18" s="284"/>
      <c r="I18" s="284"/>
      <c r="J18" s="298">
        <f t="shared" si="0"/>
        <v>5600</v>
      </c>
      <c r="K18" s="284"/>
    </row>
    <row r="19" spans="1:11" ht="41.25" customHeight="1">
      <c r="A19" s="200">
        <v>14</v>
      </c>
      <c r="B19" s="173" t="s">
        <v>349</v>
      </c>
      <c r="C19" s="297">
        <v>0</v>
      </c>
      <c r="D19" s="21">
        <v>80</v>
      </c>
      <c r="E19" s="21">
        <v>0</v>
      </c>
      <c r="F19" s="284"/>
      <c r="G19" s="284"/>
      <c r="H19" s="284"/>
      <c r="I19" s="284"/>
      <c r="J19" s="298">
        <f t="shared" si="0"/>
        <v>80</v>
      </c>
      <c r="K19" s="284"/>
    </row>
    <row r="20" spans="1:11" ht="34.5" customHeight="1">
      <c r="A20" s="171">
        <v>15</v>
      </c>
      <c r="B20" s="173" t="s">
        <v>350</v>
      </c>
      <c r="C20" s="297">
        <v>0</v>
      </c>
      <c r="D20" s="21">
        <v>110</v>
      </c>
      <c r="E20" s="21">
        <v>0</v>
      </c>
      <c r="F20" s="284"/>
      <c r="G20" s="284"/>
      <c r="H20" s="284"/>
      <c r="I20" s="284"/>
      <c r="J20" s="298">
        <f t="shared" si="0"/>
        <v>110</v>
      </c>
      <c r="K20" s="284"/>
    </row>
    <row r="21" spans="1:11" ht="49.5" customHeight="1">
      <c r="A21" s="200">
        <v>16</v>
      </c>
      <c r="B21" s="226" t="s">
        <v>119</v>
      </c>
      <c r="C21" s="297">
        <v>0</v>
      </c>
      <c r="D21" s="277">
        <v>19008</v>
      </c>
      <c r="E21" s="21">
        <v>0</v>
      </c>
      <c r="F21" s="284"/>
      <c r="G21" s="284"/>
      <c r="H21" s="284"/>
      <c r="I21" s="284"/>
      <c r="J21" s="298">
        <f t="shared" si="0"/>
        <v>19008</v>
      </c>
      <c r="K21" s="284"/>
    </row>
    <row r="22" spans="1:11" ht="49.5" customHeight="1">
      <c r="A22" s="200">
        <v>17</v>
      </c>
      <c r="B22" s="173" t="s">
        <v>112</v>
      </c>
      <c r="C22" s="297">
        <v>0</v>
      </c>
      <c r="D22" s="277">
        <v>44583</v>
      </c>
      <c r="E22" s="21">
        <v>25400</v>
      </c>
      <c r="F22" s="284"/>
      <c r="G22" s="284"/>
      <c r="H22" s="284"/>
      <c r="I22" s="284"/>
      <c r="J22" s="298">
        <f t="shared" si="0"/>
        <v>19183</v>
      </c>
      <c r="K22" s="284"/>
    </row>
    <row r="23" spans="1:11" ht="21" customHeight="1">
      <c r="A23" s="201"/>
      <c r="B23" s="289" t="s">
        <v>54</v>
      </c>
      <c r="C23" s="304">
        <f>SUM(C6:C22)</f>
        <v>480</v>
      </c>
      <c r="D23" s="304">
        <f>SUM(D6:D22)</f>
        <v>74275.040000000008</v>
      </c>
      <c r="E23" s="308">
        <f>SUM(E6:E22)</f>
        <v>25530</v>
      </c>
      <c r="F23" s="284"/>
      <c r="G23" s="284"/>
      <c r="H23" s="284"/>
      <c r="I23" s="284"/>
      <c r="J23" s="308">
        <f>D23-E23</f>
        <v>48745.040000000008</v>
      </c>
      <c r="K23" s="284"/>
    </row>
    <row r="25" spans="1:11" ht="24" customHeight="1">
      <c r="B25" s="305" t="s">
        <v>626</v>
      </c>
      <c r="I25" s="397" t="s">
        <v>627</v>
      </c>
      <c r="J25" s="397"/>
      <c r="K25" s="397"/>
    </row>
  </sheetData>
  <mergeCells count="11">
    <mergeCell ref="I25:K25"/>
    <mergeCell ref="A2:K2"/>
    <mergeCell ref="A4:A5"/>
    <mergeCell ref="B4:B5"/>
    <mergeCell ref="C4:C5"/>
    <mergeCell ref="D4:D5"/>
    <mergeCell ref="E4:F4"/>
    <mergeCell ref="G4:G5"/>
    <mergeCell ref="H4:H5"/>
    <mergeCell ref="I4:I5"/>
    <mergeCell ref="J4:K4"/>
  </mergeCells>
  <pageMargins left="0.7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L27"/>
  <sheetViews>
    <sheetView topLeftCell="A20" workbookViewId="0">
      <selection activeCell="C24" sqref="C24"/>
    </sheetView>
  </sheetViews>
  <sheetFormatPr defaultRowHeight="15"/>
  <cols>
    <col min="1" max="1" width="4.42578125" style="59" customWidth="1"/>
    <col min="2" max="2" width="36.7109375" style="175" customWidth="1"/>
    <col min="3" max="3" width="10.85546875" style="58" customWidth="1"/>
    <col min="4" max="4" width="10.42578125" style="59" customWidth="1"/>
    <col min="5" max="5" width="8.5703125" style="11" customWidth="1"/>
    <col min="6" max="6" width="27.28515625" style="2" customWidth="1"/>
    <col min="7" max="7" width="15.28515625" style="2" customWidth="1"/>
    <col min="8" max="8" width="33.5703125" style="2" customWidth="1"/>
    <col min="9" max="9" width="15.42578125" style="2" customWidth="1"/>
    <col min="10" max="10" width="9.140625" style="11"/>
    <col min="11" max="11" width="18.5703125" style="2" customWidth="1"/>
  </cols>
  <sheetData>
    <row r="1" spans="1:11" ht="15" customHeight="1">
      <c r="A1" s="385" t="s">
        <v>222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</row>
    <row r="2" spans="1:11" ht="15" customHeight="1">
      <c r="A2" s="385" t="s">
        <v>223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</row>
    <row r="3" spans="1:11">
      <c r="A3" s="405"/>
      <c r="B3" s="405"/>
      <c r="C3" s="405"/>
      <c r="D3" s="405"/>
      <c r="E3" s="405"/>
      <c r="F3" s="405"/>
      <c r="G3" s="405"/>
      <c r="H3" s="405"/>
      <c r="I3" s="405"/>
      <c r="J3" s="405"/>
      <c r="K3" s="405"/>
    </row>
    <row r="4" spans="1:11" ht="29.25" customHeight="1">
      <c r="A4" s="406" t="s">
        <v>2</v>
      </c>
      <c r="B4" s="387" t="s">
        <v>155</v>
      </c>
      <c r="C4" s="409" t="s">
        <v>156</v>
      </c>
      <c r="D4" s="387" t="s">
        <v>193</v>
      </c>
      <c r="E4" s="411" t="s">
        <v>158</v>
      </c>
      <c r="F4" s="412"/>
      <c r="G4" s="392" t="s">
        <v>159</v>
      </c>
      <c r="H4" s="392" t="s">
        <v>194</v>
      </c>
      <c r="I4" s="392" t="s">
        <v>195</v>
      </c>
      <c r="J4" s="411" t="s">
        <v>196</v>
      </c>
      <c r="K4" s="412"/>
    </row>
    <row r="5" spans="1:11" ht="45">
      <c r="A5" s="407"/>
      <c r="B5" s="408"/>
      <c r="C5" s="410"/>
      <c r="D5" s="396"/>
      <c r="E5" s="43" t="s">
        <v>197</v>
      </c>
      <c r="F5" s="178" t="s">
        <v>198</v>
      </c>
      <c r="G5" s="393"/>
      <c r="H5" s="393"/>
      <c r="I5" s="393"/>
      <c r="J5" s="43" t="s">
        <v>197</v>
      </c>
      <c r="K5" s="178" t="s">
        <v>199</v>
      </c>
    </row>
    <row r="6" spans="1:11">
      <c r="A6" s="414" t="s">
        <v>248</v>
      </c>
      <c r="B6" s="415"/>
      <c r="C6" s="415"/>
      <c r="D6" s="415"/>
      <c r="E6" s="415"/>
      <c r="F6" s="415"/>
      <c r="G6" s="415"/>
      <c r="H6" s="415"/>
      <c r="I6" s="415"/>
      <c r="J6" s="415"/>
      <c r="K6" s="416"/>
    </row>
    <row r="7" spans="1:11" ht="120.75" customHeight="1">
      <c r="A7" s="180">
        <v>1</v>
      </c>
      <c r="B7" s="9" t="s">
        <v>38</v>
      </c>
      <c r="C7" s="182">
        <v>20</v>
      </c>
      <c r="D7" s="179">
        <v>20</v>
      </c>
      <c r="E7" s="84">
        <v>0</v>
      </c>
      <c r="F7" s="177"/>
      <c r="G7" s="179">
        <v>0</v>
      </c>
      <c r="H7" s="177"/>
      <c r="I7" s="185" t="s">
        <v>228</v>
      </c>
      <c r="J7" s="184">
        <f>D7-E7</f>
        <v>20</v>
      </c>
      <c r="K7" s="183"/>
    </row>
    <row r="8" spans="1:11" ht="46.5" customHeight="1">
      <c r="A8" s="177">
        <v>2</v>
      </c>
      <c r="B8" s="9" t="s">
        <v>39</v>
      </c>
      <c r="C8" s="95">
        <v>50</v>
      </c>
      <c r="D8" s="51">
        <v>50</v>
      </c>
      <c r="E8" s="84">
        <v>0</v>
      </c>
      <c r="F8" s="185"/>
      <c r="G8" s="179">
        <v>0</v>
      </c>
      <c r="H8" s="78"/>
      <c r="I8" s="185" t="s">
        <v>228</v>
      </c>
      <c r="J8" s="184">
        <f t="shared" ref="J8:J22" si="0">D8-E8</f>
        <v>50</v>
      </c>
      <c r="K8" s="185"/>
    </row>
    <row r="9" spans="1:11" ht="75.75" customHeight="1">
      <c r="A9" s="177">
        <v>3</v>
      </c>
      <c r="B9" s="9" t="s">
        <v>40</v>
      </c>
      <c r="C9" s="95">
        <v>50</v>
      </c>
      <c r="D9" s="51">
        <v>50</v>
      </c>
      <c r="E9" s="84">
        <v>0</v>
      </c>
      <c r="F9" s="185"/>
      <c r="G9" s="179">
        <v>0</v>
      </c>
      <c r="H9" s="177" t="s">
        <v>249</v>
      </c>
      <c r="I9" s="185" t="s">
        <v>228</v>
      </c>
      <c r="J9" s="184">
        <f t="shared" si="0"/>
        <v>50</v>
      </c>
      <c r="K9" s="185"/>
    </row>
    <row r="10" spans="1:11" ht="45">
      <c r="A10" s="177">
        <v>4</v>
      </c>
      <c r="B10" s="9" t="s">
        <v>41</v>
      </c>
      <c r="C10" s="95">
        <v>9</v>
      </c>
      <c r="D10" s="51">
        <v>9</v>
      </c>
      <c r="E10" s="84">
        <v>0</v>
      </c>
      <c r="F10" s="185"/>
      <c r="G10" s="179">
        <v>0</v>
      </c>
      <c r="H10" s="78"/>
      <c r="I10" s="185"/>
      <c r="J10" s="184">
        <f t="shared" si="0"/>
        <v>9</v>
      </c>
      <c r="K10" s="185"/>
    </row>
    <row r="11" spans="1:11" ht="66" customHeight="1">
      <c r="A11" s="177">
        <v>5</v>
      </c>
      <c r="B11" s="193" t="s">
        <v>42</v>
      </c>
      <c r="C11" s="95">
        <v>798</v>
      </c>
      <c r="D11" s="179">
        <v>650</v>
      </c>
      <c r="E11" s="95">
        <v>650.03488000000004</v>
      </c>
      <c r="F11" s="185" t="s">
        <v>348</v>
      </c>
      <c r="G11" s="179">
        <v>0</v>
      </c>
      <c r="H11" s="81"/>
      <c r="I11" s="177"/>
      <c r="J11" s="182">
        <f>D11-E11</f>
        <v>-3.4880000000043765E-2</v>
      </c>
      <c r="K11" s="177"/>
    </row>
    <row r="12" spans="1:11" ht="77.25" customHeight="1">
      <c r="A12" s="386">
        <v>6</v>
      </c>
      <c r="B12" s="417" t="s">
        <v>43</v>
      </c>
      <c r="C12" s="418">
        <v>30</v>
      </c>
      <c r="D12" s="250">
        <f>[1]культура!$I$13</f>
        <v>30</v>
      </c>
      <c r="E12" s="84">
        <v>18</v>
      </c>
      <c r="F12" s="185" t="s">
        <v>250</v>
      </c>
      <c r="G12" s="51">
        <v>0</v>
      </c>
      <c r="H12" s="177" t="s">
        <v>251</v>
      </c>
      <c r="I12" s="419"/>
      <c r="J12" s="420">
        <f>D12-E12-E13</f>
        <v>12</v>
      </c>
      <c r="K12" s="419"/>
    </row>
    <row r="13" spans="1:11" ht="74.25" customHeight="1">
      <c r="A13" s="386"/>
      <c r="B13" s="417"/>
      <c r="C13" s="418"/>
      <c r="D13" s="93"/>
      <c r="E13" s="84">
        <v>0</v>
      </c>
      <c r="F13" s="185"/>
      <c r="G13" s="51">
        <v>0</v>
      </c>
      <c r="H13" s="177" t="s">
        <v>251</v>
      </c>
      <c r="I13" s="419"/>
      <c r="J13" s="420"/>
      <c r="K13" s="419"/>
    </row>
    <row r="14" spans="1:11" ht="45">
      <c r="A14" s="177">
        <v>7</v>
      </c>
      <c r="B14" s="9" t="s">
        <v>44</v>
      </c>
      <c r="C14" s="95">
        <v>100</v>
      </c>
      <c r="D14" s="179">
        <v>0</v>
      </c>
      <c r="E14" s="84">
        <v>0</v>
      </c>
      <c r="F14" s="185"/>
      <c r="G14" s="179">
        <v>0</v>
      </c>
      <c r="H14" s="78"/>
      <c r="I14" s="185" t="s">
        <v>228</v>
      </c>
      <c r="J14" s="184">
        <f t="shared" si="0"/>
        <v>0</v>
      </c>
      <c r="K14" s="185"/>
    </row>
    <row r="15" spans="1:11" ht="36.75" customHeight="1">
      <c r="A15" s="180">
        <v>8</v>
      </c>
      <c r="B15" s="9" t="s">
        <v>45</v>
      </c>
      <c r="C15" s="182">
        <v>5</v>
      </c>
      <c r="D15" s="51">
        <v>4</v>
      </c>
      <c r="E15" s="84">
        <v>0</v>
      </c>
      <c r="F15" s="177"/>
      <c r="G15" s="179">
        <v>0</v>
      </c>
      <c r="H15" s="181"/>
      <c r="I15" s="185" t="s">
        <v>238</v>
      </c>
      <c r="J15" s="184">
        <f t="shared" si="0"/>
        <v>4</v>
      </c>
      <c r="K15" s="183"/>
    </row>
    <row r="16" spans="1:11" ht="34.5" customHeight="1">
      <c r="A16" s="177">
        <v>9</v>
      </c>
      <c r="B16" s="9" t="s">
        <v>46</v>
      </c>
      <c r="C16" s="95">
        <v>10</v>
      </c>
      <c r="D16" s="179">
        <v>10</v>
      </c>
      <c r="E16" s="84">
        <v>0</v>
      </c>
      <c r="F16" s="185"/>
      <c r="G16" s="179">
        <v>0</v>
      </c>
      <c r="H16" s="78"/>
      <c r="I16" s="185" t="s">
        <v>238</v>
      </c>
      <c r="J16" s="184">
        <f t="shared" si="0"/>
        <v>10</v>
      </c>
      <c r="K16" s="185"/>
    </row>
    <row r="17" spans="1:12" ht="45">
      <c r="A17" s="177">
        <v>10</v>
      </c>
      <c r="B17" s="9" t="s">
        <v>47</v>
      </c>
      <c r="C17" s="95">
        <v>10</v>
      </c>
      <c r="D17" s="51">
        <v>10</v>
      </c>
      <c r="E17" s="84">
        <v>0</v>
      </c>
      <c r="F17" s="185"/>
      <c r="G17" s="179">
        <v>0</v>
      </c>
      <c r="H17" s="78"/>
      <c r="I17" s="185" t="s">
        <v>238</v>
      </c>
      <c r="J17" s="184">
        <f t="shared" si="0"/>
        <v>10</v>
      </c>
      <c r="K17" s="185"/>
    </row>
    <row r="18" spans="1:12" ht="60" customHeight="1">
      <c r="A18" s="177">
        <v>11</v>
      </c>
      <c r="B18" s="193" t="s">
        <v>48</v>
      </c>
      <c r="C18" s="194">
        <v>131.54</v>
      </c>
      <c r="D18" s="194">
        <v>131.53781000000001</v>
      </c>
      <c r="E18" s="194">
        <v>131.53781000000001</v>
      </c>
      <c r="F18" s="80"/>
      <c r="G18" s="195">
        <v>0</v>
      </c>
      <c r="H18" s="196"/>
      <c r="I18" s="80" t="s">
        <v>228</v>
      </c>
      <c r="J18" s="197">
        <f t="shared" si="0"/>
        <v>0</v>
      </c>
      <c r="K18" s="80"/>
    </row>
    <row r="19" spans="1:12" ht="45">
      <c r="A19" s="177">
        <v>12</v>
      </c>
      <c r="B19" s="9" t="s">
        <v>49</v>
      </c>
      <c r="C19" s="95">
        <v>15</v>
      </c>
      <c r="D19" s="51">
        <f>[1]культура!$I$19</f>
        <v>15</v>
      </c>
      <c r="E19" s="84">
        <v>0</v>
      </c>
      <c r="F19" s="185"/>
      <c r="G19" s="179">
        <v>0</v>
      </c>
      <c r="H19" s="78"/>
      <c r="I19" s="185" t="s">
        <v>228</v>
      </c>
      <c r="J19" s="184">
        <f t="shared" si="0"/>
        <v>15</v>
      </c>
      <c r="K19" s="185"/>
    </row>
    <row r="20" spans="1:12" ht="60">
      <c r="A20" s="177">
        <v>13</v>
      </c>
      <c r="B20" s="9" t="s">
        <v>252</v>
      </c>
      <c r="C20" s="194">
        <v>0</v>
      </c>
      <c r="D20" s="179">
        <v>0</v>
      </c>
      <c r="E20" s="84">
        <v>0</v>
      </c>
      <c r="F20" s="185"/>
      <c r="G20" s="179">
        <v>0</v>
      </c>
      <c r="H20" s="185"/>
      <c r="I20" s="185"/>
      <c r="J20" s="184">
        <f t="shared" si="0"/>
        <v>0</v>
      </c>
      <c r="K20" s="185"/>
    </row>
    <row r="21" spans="1:12" ht="45">
      <c r="A21" s="185">
        <v>14</v>
      </c>
      <c r="B21" s="5" t="s">
        <v>51</v>
      </c>
      <c r="C21" s="260">
        <f t="shared" ref="C21" si="1">SUM(D21:H21)</f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185"/>
      <c r="J21" s="184">
        <f t="shared" si="0"/>
        <v>0</v>
      </c>
      <c r="K21" s="185"/>
    </row>
    <row r="22" spans="1:12" ht="37.5" customHeight="1">
      <c r="A22" s="177">
        <v>15</v>
      </c>
      <c r="B22" s="198" t="s">
        <v>52</v>
      </c>
      <c r="C22" s="194">
        <v>101</v>
      </c>
      <c r="D22" s="179">
        <v>101</v>
      </c>
      <c r="E22" s="238">
        <v>101</v>
      </c>
      <c r="F22" s="185"/>
      <c r="G22" s="179"/>
      <c r="H22" s="185"/>
      <c r="I22" s="185"/>
      <c r="J22" s="184">
        <f t="shared" si="0"/>
        <v>0</v>
      </c>
      <c r="K22" s="185"/>
    </row>
    <row r="23" spans="1:12" ht="37.5" customHeight="1">
      <c r="A23" s="185">
        <v>16</v>
      </c>
      <c r="B23" s="5" t="s">
        <v>53</v>
      </c>
      <c r="C23" s="260">
        <f t="shared" ref="C23" si="2">SUM(D23:H23)</f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185">
        <v>0</v>
      </c>
      <c r="J23" s="184">
        <v>0</v>
      </c>
      <c r="K23" s="185"/>
    </row>
    <row r="24" spans="1:12">
      <c r="A24" s="177"/>
      <c r="B24" s="50" t="s">
        <v>54</v>
      </c>
      <c r="C24" s="95">
        <f>SUM(C7:C22)</f>
        <v>1329.54</v>
      </c>
      <c r="D24" s="51">
        <f>SUM(D7:D22)</f>
        <v>1080.53781</v>
      </c>
      <c r="E24" s="249">
        <f>SUM(E7:E22)</f>
        <v>900.57269000000008</v>
      </c>
      <c r="F24" s="51"/>
      <c r="G24" s="51">
        <f t="shared" ref="G24" si="3">SUM(G7:G21)</f>
        <v>0</v>
      </c>
      <c r="H24" s="51"/>
      <c r="I24" s="51"/>
      <c r="J24" s="228">
        <f>SUM(J7:J23)</f>
        <v>179.96511999999996</v>
      </c>
      <c r="K24" s="84"/>
    </row>
    <row r="26" spans="1:12" s="39" customFormat="1">
      <c r="A26" s="85"/>
      <c r="B26" s="413" t="s">
        <v>229</v>
      </c>
      <c r="C26" s="413"/>
      <c r="D26" s="413"/>
      <c r="E26" s="413"/>
      <c r="F26" s="60"/>
      <c r="G26" s="85"/>
      <c r="H26" s="85"/>
      <c r="I26" s="85"/>
      <c r="J26" s="413" t="s">
        <v>230</v>
      </c>
      <c r="K26" s="413"/>
      <c r="L26"/>
    </row>
    <row r="27" spans="1:12" s="39" customFormat="1">
      <c r="A27" s="85"/>
      <c r="B27" s="413" t="s">
        <v>231</v>
      </c>
      <c r="C27" s="413"/>
      <c r="D27" s="413"/>
      <c r="E27" s="86"/>
      <c r="F27" s="176"/>
      <c r="G27" s="34"/>
      <c r="H27" s="34"/>
      <c r="I27" s="34"/>
      <c r="J27" s="86"/>
      <c r="K27" s="34"/>
      <c r="L27"/>
    </row>
  </sheetData>
  <mergeCells count="22">
    <mergeCell ref="B26:E26"/>
    <mergeCell ref="J26:K26"/>
    <mergeCell ref="B27:D27"/>
    <mergeCell ref="I4:I5"/>
    <mergeCell ref="J4:K4"/>
    <mergeCell ref="A6:K6"/>
    <mergeCell ref="A12:A13"/>
    <mergeCell ref="B12:B13"/>
    <mergeCell ref="C12:C13"/>
    <mergeCell ref="I12:I13"/>
    <mergeCell ref="J12:J13"/>
    <mergeCell ref="K12:K13"/>
    <mergeCell ref="A1:K1"/>
    <mergeCell ref="A2:K2"/>
    <mergeCell ref="A3:K3"/>
    <mergeCell ref="A4:A5"/>
    <mergeCell ref="B4:B5"/>
    <mergeCell ref="C4:C5"/>
    <mergeCell ref="D4:D5"/>
    <mergeCell ref="E4:F4"/>
    <mergeCell ref="G4:G5"/>
    <mergeCell ref="H4:H5"/>
  </mergeCells>
  <pageMargins left="0.25" right="0.25" top="0.75" bottom="0.75" header="0.3" footer="0.3"/>
  <pageSetup paperSize="9" scale="74" fitToHeight="0" orientation="landscape" r:id="rId1"/>
  <ignoredErrors>
    <ignoredError sqref="E24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N20"/>
  <sheetViews>
    <sheetView topLeftCell="A12" workbookViewId="0">
      <selection activeCell="C17" sqref="C17"/>
    </sheetView>
  </sheetViews>
  <sheetFormatPr defaultRowHeight="15"/>
  <cols>
    <col min="1" max="1" width="4.42578125" style="59" customWidth="1"/>
    <col min="2" max="2" width="44.42578125" style="57" customWidth="1"/>
    <col min="3" max="3" width="10.85546875" style="58" customWidth="1"/>
    <col min="4" max="4" width="10.42578125" style="59" customWidth="1"/>
    <col min="5" max="5" width="8.5703125" style="11" customWidth="1"/>
    <col min="6" max="6" width="29" style="2" customWidth="1"/>
    <col min="7" max="7" width="15.28515625" style="2" customWidth="1"/>
    <col min="8" max="8" width="37.28515625" style="2" customWidth="1"/>
    <col min="9" max="9" width="15.42578125" style="2" customWidth="1"/>
    <col min="10" max="10" width="10.85546875" style="11" customWidth="1"/>
    <col min="11" max="11" width="18.5703125" style="2" customWidth="1"/>
  </cols>
  <sheetData>
    <row r="1" spans="1:14">
      <c r="A1" s="385" t="s">
        <v>222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</row>
    <row r="2" spans="1:14">
      <c r="A2" s="385" t="s">
        <v>223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</row>
    <row r="3" spans="1:14">
      <c r="A3" s="385"/>
      <c r="B3" s="385"/>
      <c r="C3" s="385"/>
      <c r="D3" s="385"/>
      <c r="E3" s="385"/>
      <c r="F3" s="385"/>
      <c r="G3" s="385"/>
      <c r="H3" s="385"/>
      <c r="I3" s="385"/>
      <c r="J3" s="385"/>
      <c r="K3" s="385"/>
    </row>
    <row r="4" spans="1:14" ht="39" customHeight="1">
      <c r="A4" s="386" t="s">
        <v>2</v>
      </c>
      <c r="B4" s="387" t="s">
        <v>155</v>
      </c>
      <c r="C4" s="389" t="s">
        <v>156</v>
      </c>
      <c r="D4" s="390" t="s">
        <v>193</v>
      </c>
      <c r="E4" s="391" t="s">
        <v>158</v>
      </c>
      <c r="F4" s="391"/>
      <c r="G4" s="392" t="s">
        <v>159</v>
      </c>
      <c r="H4" s="392" t="s">
        <v>194</v>
      </c>
      <c r="I4" s="391" t="s">
        <v>195</v>
      </c>
      <c r="J4" s="391" t="s">
        <v>196</v>
      </c>
      <c r="K4" s="391"/>
    </row>
    <row r="5" spans="1:14" ht="50.25" customHeight="1">
      <c r="A5" s="386"/>
      <c r="B5" s="396"/>
      <c r="C5" s="389"/>
      <c r="D5" s="390"/>
      <c r="E5" s="43" t="s">
        <v>197</v>
      </c>
      <c r="F5" s="44" t="s">
        <v>198</v>
      </c>
      <c r="G5" s="393"/>
      <c r="H5" s="393"/>
      <c r="I5" s="391"/>
      <c r="J5" s="43" t="s">
        <v>197</v>
      </c>
      <c r="K5" s="44" t="s">
        <v>199</v>
      </c>
    </row>
    <row r="6" spans="1:14">
      <c r="A6" s="421" t="s">
        <v>224</v>
      </c>
      <c r="B6" s="421"/>
      <c r="C6" s="421"/>
      <c r="D6" s="421"/>
      <c r="E6" s="421"/>
      <c r="F6" s="421"/>
      <c r="G6" s="421"/>
      <c r="H6" s="421"/>
      <c r="I6" s="421"/>
      <c r="J6" s="421"/>
      <c r="K6" s="421"/>
    </row>
    <row r="7" spans="1:14" ht="91.5" customHeight="1">
      <c r="A7" s="66">
        <v>1</v>
      </c>
      <c r="B7" s="49" t="s">
        <v>88</v>
      </c>
      <c r="C7" s="10">
        <v>80</v>
      </c>
      <c r="D7" s="47">
        <f>[1]спорт!$I$7</f>
        <v>80</v>
      </c>
      <c r="E7" s="67">
        <v>6.29</v>
      </c>
      <c r="F7" s="48" t="s">
        <v>225</v>
      </c>
      <c r="G7" s="47">
        <v>0</v>
      </c>
      <c r="H7" s="48" t="s">
        <v>226</v>
      </c>
      <c r="I7" s="68" t="s">
        <v>227</v>
      </c>
      <c r="J7" s="76">
        <f>D7-E7</f>
        <v>73.709999999999994</v>
      </c>
      <c r="K7" s="49"/>
    </row>
    <row r="8" spans="1:14" ht="120" hidden="1" customHeight="1">
      <c r="A8" s="69"/>
      <c r="B8" s="70"/>
      <c r="C8" s="71"/>
      <c r="D8" s="72"/>
      <c r="E8" s="67">
        <v>0</v>
      </c>
      <c r="F8" s="48"/>
      <c r="G8" s="47">
        <v>0</v>
      </c>
      <c r="H8" s="48"/>
      <c r="I8" s="73"/>
      <c r="J8" s="76">
        <f t="shared" ref="J8:J17" si="0">D8-E8</f>
        <v>0</v>
      </c>
      <c r="K8" s="70"/>
      <c r="N8" s="32"/>
    </row>
    <row r="9" spans="1:14" ht="91.5" hidden="1" customHeight="1">
      <c r="A9" s="74"/>
      <c r="B9" s="54"/>
      <c r="C9" s="75"/>
      <c r="D9" s="72"/>
      <c r="E9" s="76"/>
      <c r="F9" s="45"/>
      <c r="G9" s="47">
        <v>0</v>
      </c>
      <c r="H9" s="45"/>
      <c r="I9" s="73"/>
      <c r="J9" s="76">
        <f t="shared" si="0"/>
        <v>0</v>
      </c>
      <c r="K9" s="70"/>
      <c r="N9" s="32"/>
    </row>
    <row r="10" spans="1:14" ht="51.75" customHeight="1">
      <c r="A10" s="66">
        <v>2</v>
      </c>
      <c r="B10" s="77" t="s">
        <v>89</v>
      </c>
      <c r="C10" s="10">
        <v>400</v>
      </c>
      <c r="D10" s="47">
        <v>167</v>
      </c>
      <c r="E10" s="67">
        <v>43</v>
      </c>
      <c r="F10" s="232" t="s">
        <v>602</v>
      </c>
      <c r="G10" s="51">
        <v>0</v>
      </c>
      <c r="H10" s="48"/>
      <c r="I10" s="68" t="s">
        <v>228</v>
      </c>
      <c r="J10" s="76">
        <f t="shared" si="0"/>
        <v>124</v>
      </c>
      <c r="K10" s="49"/>
    </row>
    <row r="11" spans="1:14" ht="46.5" customHeight="1">
      <c r="A11" s="66">
        <v>3</v>
      </c>
      <c r="B11" s="5" t="s">
        <v>90</v>
      </c>
      <c r="C11" s="6">
        <v>100</v>
      </c>
      <c r="D11" s="47">
        <f>[1]спорт!$I$9</f>
        <v>100</v>
      </c>
      <c r="E11" s="43">
        <v>0</v>
      </c>
      <c r="F11" s="7"/>
      <c r="G11" s="47">
        <v>0</v>
      </c>
      <c r="H11" s="7"/>
      <c r="I11" s="7" t="s">
        <v>228</v>
      </c>
      <c r="J11" s="76">
        <f t="shared" si="0"/>
        <v>100</v>
      </c>
      <c r="K11" s="49"/>
    </row>
    <row r="12" spans="1:14" ht="76.5" customHeight="1">
      <c r="A12" s="66">
        <v>4</v>
      </c>
      <c r="B12" s="5" t="s">
        <v>91</v>
      </c>
      <c r="C12" s="6">
        <v>5</v>
      </c>
      <c r="D12" s="51">
        <f>[1]спорт!$I$10</f>
        <v>5</v>
      </c>
      <c r="E12" s="67">
        <v>0</v>
      </c>
      <c r="F12" s="78"/>
      <c r="G12" s="47">
        <v>0</v>
      </c>
      <c r="H12" s="78"/>
      <c r="I12" s="7" t="s">
        <v>228</v>
      </c>
      <c r="J12" s="76">
        <f t="shared" si="0"/>
        <v>5</v>
      </c>
      <c r="K12" s="78"/>
    </row>
    <row r="13" spans="1:14" ht="48" customHeight="1">
      <c r="A13" s="66">
        <v>5</v>
      </c>
      <c r="B13" s="5" t="s">
        <v>92</v>
      </c>
      <c r="C13" s="6">
        <v>15</v>
      </c>
      <c r="D13" s="47">
        <f>[1]спорт!$I$11</f>
        <v>15</v>
      </c>
      <c r="E13" s="67">
        <v>0</v>
      </c>
      <c r="F13" s="7"/>
      <c r="G13" s="47">
        <v>0</v>
      </c>
      <c r="H13" s="7"/>
      <c r="I13" s="7" t="s">
        <v>228</v>
      </c>
      <c r="J13" s="76">
        <f t="shared" si="0"/>
        <v>15</v>
      </c>
      <c r="K13" s="79"/>
    </row>
    <row r="14" spans="1:14" ht="51" customHeight="1">
      <c r="A14" s="66">
        <v>6</v>
      </c>
      <c r="B14" s="5" t="s">
        <v>93</v>
      </c>
      <c r="C14" s="6">
        <v>10</v>
      </c>
      <c r="D14" s="47">
        <f>[1]спорт!$I$12</f>
        <v>10</v>
      </c>
      <c r="E14" s="67">
        <v>0</v>
      </c>
      <c r="F14" s="7"/>
      <c r="G14" s="47">
        <v>0</v>
      </c>
      <c r="H14" s="80"/>
      <c r="I14" s="7" t="s">
        <v>228</v>
      </c>
      <c r="J14" s="76">
        <f t="shared" si="0"/>
        <v>10</v>
      </c>
      <c r="K14" s="79"/>
    </row>
    <row r="15" spans="1:14" ht="45.75" customHeight="1">
      <c r="A15" s="66">
        <v>7</v>
      </c>
      <c r="B15" s="5" t="s">
        <v>94</v>
      </c>
      <c r="C15" s="6">
        <v>100</v>
      </c>
      <c r="D15" s="47">
        <v>0</v>
      </c>
      <c r="E15" s="67">
        <v>0</v>
      </c>
      <c r="F15" s="7"/>
      <c r="G15" s="47">
        <v>0</v>
      </c>
      <c r="H15" s="7"/>
      <c r="I15" s="7" t="s">
        <v>228</v>
      </c>
      <c r="J15" s="76">
        <f t="shared" si="0"/>
        <v>0</v>
      </c>
      <c r="K15" s="79"/>
    </row>
    <row r="16" spans="1:14" ht="60.75" customHeight="1">
      <c r="A16" s="66">
        <v>8</v>
      </c>
      <c r="B16" s="5" t="s">
        <v>95</v>
      </c>
      <c r="C16" s="6">
        <v>40</v>
      </c>
      <c r="D16" s="47">
        <f>[1]спорт!$I$14</f>
        <v>40</v>
      </c>
      <c r="E16" s="67">
        <v>0</v>
      </c>
      <c r="F16" s="7"/>
      <c r="G16" s="47">
        <v>0</v>
      </c>
      <c r="H16" s="7"/>
      <c r="I16" s="7" t="s">
        <v>228</v>
      </c>
      <c r="J16" s="76">
        <f t="shared" si="0"/>
        <v>40</v>
      </c>
      <c r="K16" s="79"/>
    </row>
    <row r="17" spans="1:11" ht="27" customHeight="1">
      <c r="A17" s="81"/>
      <c r="B17" s="82" t="s">
        <v>54</v>
      </c>
      <c r="C17" s="83">
        <f>SUM(C7:C16)</f>
        <v>750</v>
      </c>
      <c r="D17" s="83">
        <f>SUM(D7:D16)</f>
        <v>417</v>
      </c>
      <c r="E17" s="83">
        <f t="shared" ref="E17:G17" si="1">SUM(E7:E16)</f>
        <v>49.29</v>
      </c>
      <c r="F17" s="236"/>
      <c r="G17" s="83">
        <f t="shared" si="1"/>
        <v>0</v>
      </c>
      <c r="H17" s="83"/>
      <c r="I17" s="83"/>
      <c r="J17" s="67">
        <f t="shared" si="0"/>
        <v>367.71</v>
      </c>
      <c r="K17" s="84"/>
    </row>
    <row r="18" spans="1:11">
      <c r="F18" s="11"/>
    </row>
    <row r="19" spans="1:11" s="39" customFormat="1">
      <c r="A19" s="85"/>
      <c r="B19" s="413" t="s">
        <v>229</v>
      </c>
      <c r="C19" s="413"/>
      <c r="D19" s="413"/>
      <c r="E19" s="413"/>
      <c r="F19" s="85"/>
      <c r="G19" s="85"/>
      <c r="H19" s="85"/>
      <c r="I19" s="85"/>
      <c r="J19" s="413" t="s">
        <v>230</v>
      </c>
      <c r="K19" s="413"/>
    </row>
    <row r="20" spans="1:11" s="39" customFormat="1">
      <c r="A20" s="85"/>
      <c r="B20" s="413" t="s">
        <v>231</v>
      </c>
      <c r="C20" s="413"/>
      <c r="D20" s="413"/>
      <c r="E20" s="86"/>
      <c r="F20" s="34"/>
      <c r="G20" s="34"/>
      <c r="H20" s="34"/>
      <c r="I20" s="34"/>
      <c r="J20" s="86"/>
      <c r="K20" s="34"/>
    </row>
  </sheetData>
  <mergeCells count="16">
    <mergeCell ref="B20:D20"/>
    <mergeCell ref="A1:K1"/>
    <mergeCell ref="A2:K2"/>
    <mergeCell ref="A3:K3"/>
    <mergeCell ref="A4:A5"/>
    <mergeCell ref="B4:B5"/>
    <mergeCell ref="C4:C5"/>
    <mergeCell ref="D4:D5"/>
    <mergeCell ref="E4:F4"/>
    <mergeCell ref="G4:G5"/>
    <mergeCell ref="H4:H5"/>
    <mergeCell ref="I4:I5"/>
    <mergeCell ref="J4:K4"/>
    <mergeCell ref="A6:K6"/>
    <mergeCell ref="B19:E19"/>
    <mergeCell ref="J19:K19"/>
  </mergeCells>
  <pageMargins left="0.25" right="0.25" top="0.75" bottom="0.75" header="0.3" footer="0.3"/>
  <pageSetup paperSize="9" scale="6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K32"/>
  <sheetViews>
    <sheetView topLeftCell="A23" workbookViewId="0">
      <selection activeCell="F34" sqref="F34"/>
    </sheetView>
  </sheetViews>
  <sheetFormatPr defaultRowHeight="15"/>
  <cols>
    <col min="1" max="1" width="4.42578125" style="59" customWidth="1"/>
    <col min="2" max="2" width="53.42578125" style="57" customWidth="1"/>
    <col min="3" max="3" width="10.85546875" style="58" customWidth="1"/>
    <col min="4" max="4" width="10.42578125" style="59" customWidth="1"/>
    <col min="5" max="5" width="8.5703125" style="11" customWidth="1"/>
    <col min="6" max="6" width="27.28515625" style="2" customWidth="1"/>
    <col min="7" max="7" width="10.85546875" style="2" customWidth="1"/>
    <col min="8" max="8" width="34" style="2" customWidth="1"/>
    <col min="9" max="9" width="15.42578125" style="2" customWidth="1"/>
    <col min="10" max="10" width="9.140625" style="11"/>
    <col min="11" max="11" width="13" style="2" customWidth="1"/>
  </cols>
  <sheetData>
    <row r="1" spans="1:11">
      <c r="A1" s="385" t="s">
        <v>222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</row>
    <row r="2" spans="1:11">
      <c r="A2" s="385" t="s">
        <v>223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</row>
    <row r="3" spans="1:11">
      <c r="A3" s="385"/>
      <c r="B3" s="385"/>
      <c r="C3" s="385"/>
      <c r="D3" s="385"/>
      <c r="E3" s="385"/>
      <c r="F3" s="385"/>
      <c r="G3" s="385"/>
      <c r="H3" s="385"/>
      <c r="I3" s="385"/>
      <c r="J3" s="385"/>
      <c r="K3" s="385"/>
    </row>
    <row r="4" spans="1:11">
      <c r="A4" s="386" t="s">
        <v>2</v>
      </c>
      <c r="B4" s="387" t="s">
        <v>155</v>
      </c>
      <c r="C4" s="389" t="s">
        <v>156</v>
      </c>
      <c r="D4" s="390" t="s">
        <v>193</v>
      </c>
      <c r="E4" s="391" t="s">
        <v>158</v>
      </c>
      <c r="F4" s="391"/>
      <c r="G4" s="392" t="s">
        <v>159</v>
      </c>
      <c r="H4" s="392" t="s">
        <v>194</v>
      </c>
      <c r="I4" s="391" t="s">
        <v>195</v>
      </c>
      <c r="J4" s="391" t="s">
        <v>196</v>
      </c>
      <c r="K4" s="391"/>
    </row>
    <row r="5" spans="1:11" ht="45">
      <c r="A5" s="386"/>
      <c r="B5" s="396"/>
      <c r="C5" s="389"/>
      <c r="D5" s="390"/>
      <c r="E5" s="43" t="s">
        <v>197</v>
      </c>
      <c r="F5" s="44" t="s">
        <v>198</v>
      </c>
      <c r="G5" s="393"/>
      <c r="H5" s="393"/>
      <c r="I5" s="391"/>
      <c r="J5" s="43" t="s">
        <v>197</v>
      </c>
      <c r="K5" s="44" t="s">
        <v>199</v>
      </c>
    </row>
    <row r="6" spans="1:11">
      <c r="A6" s="421" t="s">
        <v>232</v>
      </c>
      <c r="B6" s="421"/>
      <c r="C6" s="421"/>
      <c r="D6" s="421"/>
      <c r="E6" s="421"/>
      <c r="F6" s="421"/>
      <c r="G6" s="421"/>
      <c r="H6" s="421"/>
      <c r="I6" s="421"/>
      <c r="J6" s="421"/>
      <c r="K6" s="421"/>
    </row>
    <row r="7" spans="1:11" ht="31.5" customHeight="1">
      <c r="A7" s="48">
        <v>1</v>
      </c>
      <c r="B7" s="5" t="s">
        <v>67</v>
      </c>
      <c r="C7" s="6">
        <v>20</v>
      </c>
      <c r="D7" s="6">
        <v>3</v>
      </c>
      <c r="E7" s="6">
        <v>0</v>
      </c>
      <c r="F7" s="7"/>
      <c r="G7" s="84">
        <v>0</v>
      </c>
      <c r="H7" s="78"/>
      <c r="I7" s="7"/>
      <c r="J7" s="6">
        <f>D7-E7</f>
        <v>3</v>
      </c>
      <c r="K7" s="7"/>
    </row>
    <row r="8" spans="1:11" ht="21.75" customHeight="1">
      <c r="A8" s="48">
        <v>2</v>
      </c>
      <c r="B8" s="5" t="s">
        <v>68</v>
      </c>
      <c r="C8" s="6">
        <v>30</v>
      </c>
      <c r="D8" s="6">
        <v>30</v>
      </c>
      <c r="E8" s="6">
        <v>0</v>
      </c>
      <c r="F8" s="7"/>
      <c r="G8" s="84">
        <v>0</v>
      </c>
      <c r="H8" s="48"/>
      <c r="I8" s="7"/>
      <c r="J8" s="6">
        <f t="shared" ref="J8:J28" si="0">D8-E8</f>
        <v>30</v>
      </c>
      <c r="K8" s="44"/>
    </row>
    <row r="9" spans="1:11" ht="122.25" customHeight="1">
      <c r="A9" s="48">
        <v>3</v>
      </c>
      <c r="B9" s="5" t="s">
        <v>69</v>
      </c>
      <c r="C9" s="6">
        <v>50</v>
      </c>
      <c r="D9" s="6">
        <v>50</v>
      </c>
      <c r="E9" s="6">
        <v>0</v>
      </c>
      <c r="F9" s="7"/>
      <c r="G9" s="84">
        <v>0</v>
      </c>
      <c r="H9" s="78"/>
      <c r="I9" s="7"/>
      <c r="J9" s="6">
        <f t="shared" si="0"/>
        <v>50</v>
      </c>
      <c r="K9" s="7"/>
    </row>
    <row r="10" spans="1:11" ht="46.5" customHeight="1">
      <c r="A10" s="48">
        <v>4</v>
      </c>
      <c r="B10" s="5" t="s">
        <v>70</v>
      </c>
      <c r="C10" s="6">
        <v>20</v>
      </c>
      <c r="D10" s="6">
        <v>20</v>
      </c>
      <c r="E10" s="6">
        <v>0</v>
      </c>
      <c r="F10" s="7"/>
      <c r="G10" s="84">
        <v>0</v>
      </c>
      <c r="H10" s="78"/>
      <c r="I10" s="7"/>
      <c r="J10" s="6">
        <f t="shared" si="0"/>
        <v>20</v>
      </c>
      <c r="K10" s="7"/>
    </row>
    <row r="11" spans="1:11" ht="30">
      <c r="A11" s="48">
        <v>5</v>
      </c>
      <c r="B11" s="5" t="s">
        <v>71</v>
      </c>
      <c r="C11" s="6">
        <v>5</v>
      </c>
      <c r="D11" s="6">
        <v>0</v>
      </c>
      <c r="E11" s="6">
        <v>0</v>
      </c>
      <c r="F11" s="7"/>
      <c r="G11" s="84">
        <v>0</v>
      </c>
      <c r="H11" s="78"/>
      <c r="I11" s="7"/>
      <c r="J11" s="6">
        <f t="shared" si="0"/>
        <v>0</v>
      </c>
      <c r="K11" s="7"/>
    </row>
    <row r="12" spans="1:11" ht="30">
      <c r="A12" s="48">
        <v>6</v>
      </c>
      <c r="B12" s="5" t="s">
        <v>72</v>
      </c>
      <c r="C12" s="6">
        <v>5</v>
      </c>
      <c r="D12" s="6">
        <v>0</v>
      </c>
      <c r="E12" s="6">
        <v>0</v>
      </c>
      <c r="F12" s="48"/>
      <c r="G12" s="84">
        <v>0</v>
      </c>
      <c r="H12" s="48"/>
      <c r="I12" s="236"/>
      <c r="J12" s="6">
        <f t="shared" si="0"/>
        <v>0</v>
      </c>
      <c r="K12" s="7"/>
    </row>
    <row r="13" spans="1:11" ht="75" customHeight="1">
      <c r="A13" s="87">
        <v>7</v>
      </c>
      <c r="B13" s="261" t="s">
        <v>73</v>
      </c>
      <c r="C13" s="260">
        <v>50</v>
      </c>
      <c r="D13" s="260">
        <v>92</v>
      </c>
      <c r="E13" s="6">
        <v>8</v>
      </c>
      <c r="F13" s="48" t="s">
        <v>233</v>
      </c>
      <c r="G13" s="84">
        <v>0</v>
      </c>
      <c r="H13" s="48" t="s">
        <v>234</v>
      </c>
      <c r="I13" s="242"/>
      <c r="J13" s="6">
        <f>D13-E13-E14-E15</f>
        <v>0.5</v>
      </c>
      <c r="K13" s="77"/>
    </row>
    <row r="14" spans="1:11" ht="75" customHeight="1">
      <c r="A14" s="89"/>
      <c r="B14" s="261"/>
      <c r="C14" s="262"/>
      <c r="D14" s="80"/>
      <c r="E14" s="84">
        <v>5</v>
      </c>
      <c r="F14" s="48" t="s">
        <v>235</v>
      </c>
      <c r="G14" s="84"/>
      <c r="H14" s="48" t="s">
        <v>236</v>
      </c>
      <c r="I14" s="242"/>
      <c r="J14" s="6"/>
      <c r="K14" s="90"/>
    </row>
    <row r="15" spans="1:11" ht="75" customHeight="1">
      <c r="A15" s="91"/>
      <c r="B15" s="261"/>
      <c r="C15" s="262"/>
      <c r="D15" s="80"/>
      <c r="E15" s="84">
        <v>78.5</v>
      </c>
      <c r="F15" s="48" t="s">
        <v>237</v>
      </c>
      <c r="G15" s="84"/>
      <c r="H15" s="48" t="s">
        <v>234</v>
      </c>
      <c r="I15" s="242"/>
      <c r="J15" s="6"/>
      <c r="K15" s="92"/>
    </row>
    <row r="16" spans="1:11" ht="33" customHeight="1">
      <c r="A16" s="48">
        <v>8</v>
      </c>
      <c r="B16" s="5" t="s">
        <v>74</v>
      </c>
      <c r="C16" s="6">
        <v>20</v>
      </c>
      <c r="D16" s="6">
        <v>0</v>
      </c>
      <c r="E16" s="6">
        <v>0</v>
      </c>
      <c r="F16" s="7"/>
      <c r="G16" s="84">
        <v>0</v>
      </c>
      <c r="H16" s="7"/>
      <c r="I16" s="236" t="s">
        <v>238</v>
      </c>
      <c r="J16" s="6">
        <f t="shared" si="0"/>
        <v>0</v>
      </c>
      <c r="K16" s="7"/>
    </row>
    <row r="17" spans="1:11" ht="47.25" customHeight="1">
      <c r="A17" s="48">
        <v>9</v>
      </c>
      <c r="B17" s="5" t="s">
        <v>75</v>
      </c>
      <c r="C17" s="6">
        <v>35</v>
      </c>
      <c r="D17" s="6">
        <v>35</v>
      </c>
      <c r="E17" s="6">
        <v>35</v>
      </c>
      <c r="F17" s="48" t="s">
        <v>239</v>
      </c>
      <c r="G17" s="84">
        <v>0</v>
      </c>
      <c r="H17" s="48"/>
      <c r="I17" s="7"/>
      <c r="J17" s="6">
        <f t="shared" si="0"/>
        <v>0</v>
      </c>
      <c r="K17" s="7"/>
    </row>
    <row r="18" spans="1:11" ht="75.75" customHeight="1">
      <c r="A18" s="45">
        <v>10</v>
      </c>
      <c r="B18" s="5" t="s">
        <v>76</v>
      </c>
      <c r="C18" s="6">
        <v>40</v>
      </c>
      <c r="D18" s="6">
        <v>40</v>
      </c>
      <c r="E18" s="6">
        <v>40</v>
      </c>
      <c r="F18" s="48" t="s">
        <v>240</v>
      </c>
      <c r="G18" s="84">
        <v>0</v>
      </c>
      <c r="H18" s="48" t="s">
        <v>241</v>
      </c>
      <c r="I18" s="7" t="s">
        <v>227</v>
      </c>
      <c r="J18" s="6">
        <f t="shared" si="0"/>
        <v>0</v>
      </c>
      <c r="K18" s="49"/>
    </row>
    <row r="19" spans="1:11" ht="58.5" customHeight="1">
      <c r="A19" s="48">
        <v>11</v>
      </c>
      <c r="B19" s="5" t="s">
        <v>77</v>
      </c>
      <c r="C19" s="6">
        <v>35</v>
      </c>
      <c r="D19" s="259">
        <v>0</v>
      </c>
      <c r="E19" s="84">
        <v>0</v>
      </c>
      <c r="F19" s="7"/>
      <c r="G19" s="84">
        <v>0</v>
      </c>
      <c r="H19" s="7"/>
      <c r="I19" s="7" t="s">
        <v>227</v>
      </c>
      <c r="J19" s="6">
        <f t="shared" si="0"/>
        <v>0</v>
      </c>
      <c r="K19" s="7"/>
    </row>
    <row r="20" spans="1:11" ht="49.5" customHeight="1">
      <c r="A20" s="48">
        <v>12</v>
      </c>
      <c r="B20" s="5" t="s">
        <v>78</v>
      </c>
      <c r="C20" s="6">
        <v>7</v>
      </c>
      <c r="D20" s="259">
        <v>0</v>
      </c>
      <c r="E20" s="84">
        <v>0</v>
      </c>
      <c r="F20" s="48"/>
      <c r="G20" s="84">
        <v>0</v>
      </c>
      <c r="H20" s="48"/>
      <c r="I20" s="7" t="s">
        <v>228</v>
      </c>
      <c r="J20" s="6">
        <f t="shared" si="0"/>
        <v>0</v>
      </c>
      <c r="K20" s="7"/>
    </row>
    <row r="21" spans="1:11" ht="45">
      <c r="A21" s="48">
        <v>13</v>
      </c>
      <c r="B21" s="5" t="s">
        <v>79</v>
      </c>
      <c r="C21" s="6">
        <v>10</v>
      </c>
      <c r="D21" s="259">
        <v>10</v>
      </c>
      <c r="E21" s="84">
        <v>0</v>
      </c>
      <c r="F21" s="80"/>
      <c r="G21" s="84">
        <v>0</v>
      </c>
      <c r="H21" s="48"/>
      <c r="I21" s="7" t="s">
        <v>228</v>
      </c>
      <c r="J21" s="6">
        <f t="shared" si="0"/>
        <v>10</v>
      </c>
      <c r="K21" s="94"/>
    </row>
    <row r="22" spans="1:11" ht="102.75" customHeight="1">
      <c r="A22" s="48">
        <v>14</v>
      </c>
      <c r="B22" s="5" t="s">
        <v>80</v>
      </c>
      <c r="C22" s="6">
        <v>100</v>
      </c>
      <c r="D22" s="6">
        <v>24</v>
      </c>
      <c r="E22" s="84">
        <v>2.5</v>
      </c>
      <c r="F22" s="7" t="s">
        <v>242</v>
      </c>
      <c r="G22" s="84">
        <v>0</v>
      </c>
      <c r="H22" s="48" t="s">
        <v>243</v>
      </c>
      <c r="I22" s="7" t="s">
        <v>227</v>
      </c>
      <c r="J22" s="6">
        <f t="shared" si="0"/>
        <v>21.5</v>
      </c>
      <c r="K22" s="7"/>
    </row>
    <row r="23" spans="1:11" ht="62.25" customHeight="1">
      <c r="A23" s="45">
        <v>15</v>
      </c>
      <c r="B23" s="5" t="s">
        <v>81</v>
      </c>
      <c r="C23" s="6">
        <v>8</v>
      </c>
      <c r="D23" s="6">
        <v>4</v>
      </c>
      <c r="E23" s="84">
        <v>0</v>
      </c>
      <c r="F23" s="48"/>
      <c r="G23" s="84">
        <v>0</v>
      </c>
      <c r="H23" s="48"/>
      <c r="I23" s="7" t="s">
        <v>228</v>
      </c>
      <c r="J23" s="6">
        <f t="shared" si="0"/>
        <v>4</v>
      </c>
      <c r="K23" s="49"/>
    </row>
    <row r="24" spans="1:11" ht="30">
      <c r="A24" s="48">
        <v>16</v>
      </c>
      <c r="B24" s="5" t="s">
        <v>82</v>
      </c>
      <c r="C24" s="6">
        <v>10</v>
      </c>
      <c r="D24" s="6">
        <v>0</v>
      </c>
      <c r="E24" s="6">
        <v>0</v>
      </c>
      <c r="F24" s="7"/>
      <c r="G24" s="84">
        <v>0</v>
      </c>
      <c r="H24" s="78"/>
      <c r="I24" s="7" t="s">
        <v>238</v>
      </c>
      <c r="J24" s="6">
        <f t="shared" si="0"/>
        <v>0</v>
      </c>
      <c r="K24" s="7"/>
    </row>
    <row r="25" spans="1:11" ht="31.5" customHeight="1">
      <c r="A25" s="45">
        <v>17</v>
      </c>
      <c r="B25" s="5" t="s">
        <v>83</v>
      </c>
      <c r="C25" s="6">
        <v>20</v>
      </c>
      <c r="D25" s="6">
        <v>0</v>
      </c>
      <c r="E25" s="6">
        <v>0</v>
      </c>
      <c r="F25" s="80"/>
      <c r="G25" s="84">
        <v>0</v>
      </c>
      <c r="H25" s="48"/>
      <c r="I25" s="7" t="s">
        <v>227</v>
      </c>
      <c r="J25" s="6">
        <f t="shared" si="0"/>
        <v>0</v>
      </c>
      <c r="K25" s="49"/>
    </row>
    <row r="26" spans="1:11" ht="33.75" customHeight="1">
      <c r="A26" s="48">
        <v>18</v>
      </c>
      <c r="B26" s="5" t="s">
        <v>84</v>
      </c>
      <c r="C26" s="6">
        <v>30</v>
      </c>
      <c r="D26" s="6">
        <v>63</v>
      </c>
      <c r="E26" s="6">
        <v>62.9</v>
      </c>
      <c r="F26" s="7" t="s">
        <v>244</v>
      </c>
      <c r="G26" s="84">
        <v>0</v>
      </c>
      <c r="H26" s="78"/>
      <c r="I26" s="7"/>
      <c r="J26" s="6">
        <f t="shared" si="0"/>
        <v>0.10000000000000142</v>
      </c>
      <c r="K26" s="7"/>
    </row>
    <row r="27" spans="1:11" ht="48.75" customHeight="1">
      <c r="A27" s="48">
        <v>19</v>
      </c>
      <c r="B27" s="5" t="s">
        <v>85</v>
      </c>
      <c r="C27" s="6">
        <v>35</v>
      </c>
      <c r="D27" s="6">
        <v>35</v>
      </c>
      <c r="E27" s="6">
        <v>0</v>
      </c>
      <c r="F27" s="7"/>
      <c r="G27" s="84">
        <v>0</v>
      </c>
      <c r="H27" s="7"/>
      <c r="I27" s="7" t="s">
        <v>228</v>
      </c>
      <c r="J27" s="6">
        <f t="shared" si="0"/>
        <v>35</v>
      </c>
      <c r="K27" s="7"/>
    </row>
    <row r="28" spans="1:11" ht="48.75" customHeight="1">
      <c r="A28" s="232">
        <v>20</v>
      </c>
      <c r="B28" s="212" t="s">
        <v>86</v>
      </c>
      <c r="C28" s="6"/>
      <c r="D28" s="6">
        <v>24</v>
      </c>
      <c r="E28" s="6"/>
      <c r="F28" s="236"/>
      <c r="G28" s="237"/>
      <c r="H28" s="236"/>
      <c r="I28" s="236"/>
      <c r="J28" s="6">
        <f t="shared" si="0"/>
        <v>24</v>
      </c>
      <c r="K28" s="236"/>
    </row>
    <row r="29" spans="1:11">
      <c r="A29" s="81"/>
      <c r="B29" s="48" t="s">
        <v>36</v>
      </c>
      <c r="C29" s="95">
        <f>SUM(C7:C27)</f>
        <v>530</v>
      </c>
      <c r="D29" s="234">
        <v>430</v>
      </c>
      <c r="E29" s="234">
        <f>SUM(E7:E27)</f>
        <v>231.9</v>
      </c>
      <c r="F29" s="7"/>
      <c r="G29" s="84">
        <f>SUM(G7:G27)</f>
        <v>0</v>
      </c>
      <c r="H29" s="78"/>
      <c r="I29" s="7"/>
      <c r="J29" s="6">
        <f>SUM(J7:J28)</f>
        <v>198.1</v>
      </c>
      <c r="K29" s="6"/>
    </row>
    <row r="30" spans="1:11">
      <c r="F30" s="11"/>
      <c r="I30" s="11"/>
    </row>
    <row r="31" spans="1:11" s="39" customFormat="1">
      <c r="A31" s="85"/>
      <c r="B31" s="413" t="s">
        <v>229</v>
      </c>
      <c r="C31" s="413"/>
      <c r="D31" s="413"/>
      <c r="E31" s="413"/>
      <c r="F31" s="60"/>
      <c r="G31" s="85"/>
      <c r="H31" s="85"/>
      <c r="I31" s="85"/>
      <c r="J31" s="413" t="s">
        <v>230</v>
      </c>
      <c r="K31" s="413"/>
    </row>
    <row r="32" spans="1:11" s="39" customFormat="1">
      <c r="A32" s="85"/>
      <c r="B32" s="413" t="s">
        <v>231</v>
      </c>
      <c r="C32" s="413"/>
      <c r="D32" s="413"/>
      <c r="E32" s="86"/>
      <c r="F32" s="4"/>
      <c r="G32" s="34"/>
      <c r="H32" s="34"/>
      <c r="I32" s="34"/>
      <c r="J32" s="86"/>
      <c r="K32" s="34"/>
    </row>
  </sheetData>
  <mergeCells count="16">
    <mergeCell ref="A1:K1"/>
    <mergeCell ref="A2:K2"/>
    <mergeCell ref="A3:K3"/>
    <mergeCell ref="A4:A5"/>
    <mergeCell ref="B4:B5"/>
    <mergeCell ref="C4:C5"/>
    <mergeCell ref="D4:D5"/>
    <mergeCell ref="E4:F4"/>
    <mergeCell ref="G4:G5"/>
    <mergeCell ref="H4:H5"/>
    <mergeCell ref="B32:D32"/>
    <mergeCell ref="I4:I5"/>
    <mergeCell ref="J4:K4"/>
    <mergeCell ref="A6:K6"/>
    <mergeCell ref="B31:E31"/>
    <mergeCell ref="J31:K31"/>
  </mergeCells>
  <pageMargins left="0.25" right="0.2" top="0.75" bottom="0.75" header="0.3" footer="0.3"/>
  <pageSetup paperSize="9" scale="7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K20"/>
  <sheetViews>
    <sheetView topLeftCell="A9" workbookViewId="0">
      <selection activeCell="I26" sqref="I26"/>
    </sheetView>
  </sheetViews>
  <sheetFormatPr defaultRowHeight="15"/>
  <cols>
    <col min="1" max="1" width="4.42578125" style="59" customWidth="1"/>
    <col min="2" max="2" width="52" style="57" customWidth="1"/>
    <col min="3" max="3" width="10.85546875" style="58" customWidth="1"/>
    <col min="4" max="4" width="10.42578125" style="59" customWidth="1"/>
    <col min="5" max="5" width="8.5703125" style="11" customWidth="1"/>
    <col min="6" max="6" width="26.140625" style="2" customWidth="1"/>
    <col min="7" max="7" width="15.28515625" style="2" customWidth="1"/>
    <col min="8" max="8" width="14.85546875" style="2" customWidth="1"/>
    <col min="9" max="9" width="17" style="2" customWidth="1"/>
    <col min="10" max="10" width="9.140625" style="11"/>
    <col min="11" max="11" width="13.7109375" style="2" customWidth="1"/>
  </cols>
  <sheetData>
    <row r="1" spans="1:11">
      <c r="A1" s="385" t="s">
        <v>222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</row>
    <row r="2" spans="1:11">
      <c r="A2" s="385" t="s">
        <v>245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</row>
    <row r="3" spans="1:11">
      <c r="A3" s="4"/>
      <c r="B3" s="96"/>
      <c r="C3" s="4"/>
      <c r="D3" s="4"/>
      <c r="E3" s="4"/>
      <c r="F3" s="4"/>
      <c r="G3" s="4"/>
      <c r="H3" s="4"/>
      <c r="I3" s="4"/>
      <c r="J3" s="4"/>
      <c r="K3" s="4"/>
    </row>
    <row r="4" spans="1:11">
      <c r="A4" s="386" t="s">
        <v>2</v>
      </c>
      <c r="B4" s="387" t="s">
        <v>155</v>
      </c>
      <c r="C4" s="389" t="s">
        <v>156</v>
      </c>
      <c r="D4" s="390" t="s">
        <v>193</v>
      </c>
      <c r="E4" s="391" t="s">
        <v>158</v>
      </c>
      <c r="F4" s="391"/>
      <c r="G4" s="392" t="s">
        <v>159</v>
      </c>
      <c r="H4" s="392" t="s">
        <v>194</v>
      </c>
      <c r="I4" s="391" t="s">
        <v>195</v>
      </c>
      <c r="J4" s="391" t="s">
        <v>196</v>
      </c>
      <c r="K4" s="391"/>
    </row>
    <row r="5" spans="1:11" ht="45">
      <c r="A5" s="386"/>
      <c r="B5" s="396"/>
      <c r="C5" s="389"/>
      <c r="D5" s="390"/>
      <c r="E5" s="43" t="s">
        <v>197</v>
      </c>
      <c r="F5" s="44" t="s">
        <v>198</v>
      </c>
      <c r="G5" s="393"/>
      <c r="H5" s="393"/>
      <c r="I5" s="391"/>
      <c r="J5" s="43" t="s">
        <v>197</v>
      </c>
      <c r="K5" s="44" t="s">
        <v>199</v>
      </c>
    </row>
    <row r="6" spans="1:11">
      <c r="A6" s="421" t="s">
        <v>246</v>
      </c>
      <c r="B6" s="421"/>
      <c r="C6" s="421"/>
      <c r="D6" s="421"/>
      <c r="E6" s="421"/>
      <c r="F6" s="421"/>
      <c r="G6" s="421"/>
      <c r="H6" s="421"/>
      <c r="I6" s="421"/>
      <c r="J6" s="421"/>
      <c r="K6" s="421"/>
    </row>
    <row r="7" spans="1:11" ht="45">
      <c r="A7" s="81">
        <v>1</v>
      </c>
      <c r="B7" s="9" t="s">
        <v>247</v>
      </c>
      <c r="C7" s="6">
        <v>40</v>
      </c>
      <c r="D7" s="259">
        <v>40</v>
      </c>
      <c r="E7" s="84">
        <v>0</v>
      </c>
      <c r="F7" s="78"/>
      <c r="G7" s="84">
        <v>0</v>
      </c>
      <c r="H7" s="78"/>
      <c r="I7" s="7" t="s">
        <v>228</v>
      </c>
      <c r="J7" s="84">
        <f>D7-E7</f>
        <v>40</v>
      </c>
      <c r="K7" s="78"/>
    </row>
    <row r="8" spans="1:11" ht="60">
      <c r="A8" s="81">
        <v>2</v>
      </c>
      <c r="B8" s="9" t="s">
        <v>57</v>
      </c>
      <c r="C8" s="6">
        <v>100</v>
      </c>
      <c r="D8" s="259">
        <v>0</v>
      </c>
      <c r="E8" s="84">
        <v>0</v>
      </c>
      <c r="F8" s="78"/>
      <c r="G8" s="84">
        <v>0</v>
      </c>
      <c r="H8" s="78"/>
      <c r="I8" s="7" t="s">
        <v>238</v>
      </c>
      <c r="J8" s="237">
        <f t="shared" ref="J8:J17" si="0">D8-E8</f>
        <v>0</v>
      </c>
      <c r="K8" s="78"/>
    </row>
    <row r="9" spans="1:11" ht="45">
      <c r="A9" s="81">
        <v>3</v>
      </c>
      <c r="B9" s="9" t="s">
        <v>58</v>
      </c>
      <c r="C9" s="6">
        <v>50</v>
      </c>
      <c r="D9" s="259">
        <v>0</v>
      </c>
      <c r="E9" s="84">
        <v>0</v>
      </c>
      <c r="F9" s="78"/>
      <c r="G9" s="84">
        <v>0</v>
      </c>
      <c r="H9" s="78"/>
      <c r="I9" s="7" t="s">
        <v>228</v>
      </c>
      <c r="J9" s="237">
        <f t="shared" si="0"/>
        <v>0</v>
      </c>
      <c r="K9" s="78"/>
    </row>
    <row r="10" spans="1:11" ht="60">
      <c r="A10" s="81">
        <v>4</v>
      </c>
      <c r="B10" s="9" t="s">
        <v>59</v>
      </c>
      <c r="C10" s="6">
        <v>0</v>
      </c>
      <c r="D10" s="259">
        <v>0</v>
      </c>
      <c r="E10" s="84">
        <v>0</v>
      </c>
      <c r="F10" s="78"/>
      <c r="G10" s="84">
        <v>0</v>
      </c>
      <c r="H10" s="78"/>
      <c r="I10" s="7" t="s">
        <v>238</v>
      </c>
      <c r="J10" s="237">
        <f t="shared" si="0"/>
        <v>0</v>
      </c>
      <c r="K10" s="78"/>
    </row>
    <row r="11" spans="1:11" ht="51" customHeight="1">
      <c r="A11" s="81">
        <v>5</v>
      </c>
      <c r="B11" s="9" t="s">
        <v>60</v>
      </c>
      <c r="C11" s="6">
        <v>5</v>
      </c>
      <c r="D11" s="259">
        <v>5</v>
      </c>
      <c r="E11" s="84">
        <v>0</v>
      </c>
      <c r="F11" s="78"/>
      <c r="G11" s="84">
        <v>0</v>
      </c>
      <c r="H11" s="78"/>
      <c r="I11" s="7" t="s">
        <v>228</v>
      </c>
      <c r="J11" s="237">
        <f t="shared" si="0"/>
        <v>5</v>
      </c>
      <c r="K11" s="78"/>
    </row>
    <row r="12" spans="1:11" ht="77.25" customHeight="1">
      <c r="A12" s="81">
        <v>6</v>
      </c>
      <c r="B12" s="9" t="s">
        <v>61</v>
      </c>
      <c r="C12" s="6">
        <v>0</v>
      </c>
      <c r="D12" s="259">
        <v>0</v>
      </c>
      <c r="E12" s="84">
        <v>0</v>
      </c>
      <c r="F12" s="78"/>
      <c r="G12" s="84">
        <v>0</v>
      </c>
      <c r="H12" s="78"/>
      <c r="I12" s="7" t="s">
        <v>238</v>
      </c>
      <c r="J12" s="237">
        <f t="shared" si="0"/>
        <v>0</v>
      </c>
      <c r="K12" s="78"/>
    </row>
    <row r="13" spans="1:11" ht="30">
      <c r="A13" s="81">
        <v>7</v>
      </c>
      <c r="B13" s="9" t="s">
        <v>62</v>
      </c>
      <c r="C13" s="6">
        <v>40</v>
      </c>
      <c r="D13" s="259">
        <v>40</v>
      </c>
      <c r="E13" s="84">
        <v>0</v>
      </c>
      <c r="F13" s="78"/>
      <c r="G13" s="84">
        <v>0</v>
      </c>
      <c r="H13" s="78"/>
      <c r="I13" s="7" t="s">
        <v>238</v>
      </c>
      <c r="J13" s="237">
        <f t="shared" si="0"/>
        <v>40</v>
      </c>
      <c r="K13" s="78"/>
    </row>
    <row r="14" spans="1:11" ht="89.25" customHeight="1">
      <c r="A14" s="81">
        <v>8</v>
      </c>
      <c r="B14" s="9" t="s">
        <v>63</v>
      </c>
      <c r="C14" s="6">
        <v>0</v>
      </c>
      <c r="D14" s="259">
        <v>0</v>
      </c>
      <c r="E14" s="84">
        <v>0</v>
      </c>
      <c r="F14" s="78"/>
      <c r="G14" s="84">
        <v>0</v>
      </c>
      <c r="H14" s="78"/>
      <c r="I14" s="7" t="s">
        <v>238</v>
      </c>
      <c r="J14" s="237">
        <f t="shared" si="0"/>
        <v>0</v>
      </c>
      <c r="K14" s="78"/>
    </row>
    <row r="15" spans="1:11" ht="30">
      <c r="A15" s="66">
        <v>9</v>
      </c>
      <c r="B15" s="9" t="s">
        <v>64</v>
      </c>
      <c r="C15" s="6">
        <v>0</v>
      </c>
      <c r="D15" s="259">
        <v>0</v>
      </c>
      <c r="E15" s="84">
        <v>0</v>
      </c>
      <c r="F15" s="48"/>
      <c r="G15" s="84">
        <v>0</v>
      </c>
      <c r="H15" s="48"/>
      <c r="I15" s="7" t="s">
        <v>238</v>
      </c>
      <c r="J15" s="237">
        <f t="shared" si="0"/>
        <v>0</v>
      </c>
      <c r="K15" s="49"/>
    </row>
    <row r="16" spans="1:11" ht="45">
      <c r="A16" s="81">
        <v>10</v>
      </c>
      <c r="B16" s="9" t="s">
        <v>65</v>
      </c>
      <c r="C16" s="6">
        <v>5</v>
      </c>
      <c r="D16" s="259">
        <v>5</v>
      </c>
      <c r="E16" s="84">
        <v>0</v>
      </c>
      <c r="F16" s="78"/>
      <c r="G16" s="84">
        <v>0</v>
      </c>
      <c r="H16" s="78"/>
      <c r="I16" s="7" t="s">
        <v>228</v>
      </c>
      <c r="J16" s="237">
        <f t="shared" si="0"/>
        <v>5</v>
      </c>
      <c r="K16" s="7"/>
    </row>
    <row r="17" spans="1:11" ht="15.75">
      <c r="A17" s="81"/>
      <c r="B17" s="50" t="s">
        <v>54</v>
      </c>
      <c r="C17" s="95">
        <f>SUM(C7:C16)</f>
        <v>240</v>
      </c>
      <c r="D17" s="259">
        <v>90</v>
      </c>
      <c r="E17" s="84">
        <f>SUM(E7:E16)</f>
        <v>0</v>
      </c>
      <c r="F17" s="78"/>
      <c r="G17" s="84">
        <v>0</v>
      </c>
      <c r="H17" s="78"/>
      <c r="I17" s="7"/>
      <c r="J17" s="237">
        <f t="shared" si="0"/>
        <v>90</v>
      </c>
      <c r="K17" s="7"/>
    </row>
    <row r="18" spans="1:11">
      <c r="A18" s="97"/>
      <c r="C18" s="98"/>
      <c r="D18" s="97"/>
      <c r="E18" s="99"/>
      <c r="F18" s="100"/>
      <c r="G18" s="100"/>
      <c r="H18" s="100"/>
      <c r="I18" s="100"/>
      <c r="J18" s="99"/>
      <c r="K18" s="100"/>
    </row>
    <row r="19" spans="1:11" s="39" customFormat="1">
      <c r="A19" s="85"/>
      <c r="B19" s="413" t="s">
        <v>229</v>
      </c>
      <c r="C19" s="413"/>
      <c r="D19" s="413"/>
      <c r="E19" s="413"/>
      <c r="F19" s="85"/>
      <c r="G19" s="85"/>
      <c r="H19" s="85"/>
      <c r="I19" s="85"/>
      <c r="J19" s="413" t="s">
        <v>230</v>
      </c>
      <c r="K19" s="413"/>
    </row>
    <row r="20" spans="1:11" s="39" customFormat="1">
      <c r="A20" s="85"/>
      <c r="B20" s="413" t="s">
        <v>231</v>
      </c>
      <c r="C20" s="413"/>
      <c r="D20" s="413"/>
      <c r="E20" s="86"/>
      <c r="F20" s="34"/>
      <c r="G20" s="34"/>
      <c r="H20" s="34"/>
      <c r="I20" s="34"/>
      <c r="J20" s="86"/>
      <c r="K20" s="34"/>
    </row>
  </sheetData>
  <mergeCells count="15">
    <mergeCell ref="A6:K6"/>
    <mergeCell ref="B19:E19"/>
    <mergeCell ref="J19:K19"/>
    <mergeCell ref="B20:D20"/>
    <mergeCell ref="A1:K1"/>
    <mergeCell ref="A2:K2"/>
    <mergeCell ref="A4:A5"/>
    <mergeCell ref="B4:B5"/>
    <mergeCell ref="C4:C5"/>
    <mergeCell ref="D4:D5"/>
    <mergeCell ref="E4:F4"/>
    <mergeCell ref="G4:G5"/>
    <mergeCell ref="H4:H5"/>
    <mergeCell ref="I4:I5"/>
    <mergeCell ref="J4:K4"/>
  </mergeCells>
  <pageMargins left="0.25" right="0.25" top="0.28000000000000003" bottom="0.36" header="0.3" footer="0.3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1</vt:i4>
      </vt:variant>
    </vt:vector>
  </HeadingPairs>
  <TitlesOfParts>
    <vt:vector size="22" baseType="lpstr">
      <vt:lpstr>СВОД </vt:lpstr>
      <vt:lpstr>УСХ</vt:lpstr>
      <vt:lpstr>ГО и ЧС</vt:lpstr>
      <vt:lpstr>Архитектура</vt:lpstr>
      <vt:lpstr>Образование</vt:lpstr>
      <vt:lpstr>культура </vt:lpstr>
      <vt:lpstr>спорт</vt:lpstr>
      <vt:lpstr>МП</vt:lpstr>
      <vt:lpstr>туризм</vt:lpstr>
      <vt:lpstr>Прест</vt:lpstr>
      <vt:lpstr>Терроризм</vt:lpstr>
      <vt:lpstr>Наркотики</vt:lpstr>
      <vt:lpstr>ОБДД</vt:lpstr>
      <vt:lpstr>Коррупция</vt:lpstr>
      <vt:lpstr>Мун.служба</vt:lpstr>
      <vt:lpstr>ЖКХ </vt:lpstr>
      <vt:lpstr>гор.среда</vt:lpstr>
      <vt:lpstr>Рем.дорог</vt:lpstr>
      <vt:lpstr>Приложение №2кв.2020г.</vt:lpstr>
      <vt:lpstr>Приложение №2 кв.2 2020г.</vt:lpstr>
      <vt:lpstr>реест</vt:lpstr>
      <vt:lpstr>реест!_GoBack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tronik</dc:creator>
  <cp:lastModifiedBy>User</cp:lastModifiedBy>
  <cp:lastPrinted>2020-09-04T08:44:13Z</cp:lastPrinted>
  <dcterms:created xsi:type="dcterms:W3CDTF">2020-08-06T09:44:47Z</dcterms:created>
  <dcterms:modified xsi:type="dcterms:W3CDTF">2020-09-09T06:36:24Z</dcterms:modified>
</cp:coreProperties>
</file>